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7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<sst xmlns="http://schemas.openxmlformats.org/spreadsheetml/2006/main" count="132" uniqueCount="48">
  <si>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</si>
  <si>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</si>
  <si>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</si>
  <si>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</si>
  <si>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</si>
  <si>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</si>
  <si>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</si>
  <si>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</si>
  <si>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</si>
  <si>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</si>
  <si>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</si>
  <si>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</si>
  <si>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</si>
  <si>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</si>
  <si>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</si>
  <si>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</si>
  <si>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</si>
  <si>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</si>
  <si>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</si>
  <si>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</si>
  <si>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</si>
  <si>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</si>
  <si>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</si>
  <si>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</si>
  <si>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</si>
  <si>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</si>
  <si>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</si>
  <si>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</si>
  <si>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</si>
  <si>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</si>
  <si>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</si>
  <si>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</si>
  <si>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</si>
  <si>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</si>
  <si>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</si>
  <si>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</si>
  <si>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</si>
  <si>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</si>
  <si>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</si>
  <si>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</si>
  <si>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</si>
  <si>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</si>
  <si>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</si>
  <si>
    <t>TONS OF POMACE</t>
  </si>
  <si>
    <t>Totals 2007</t>
  </si>
  <si>
    <t>CHIP &amp; GRIND</t>
  </si>
  <si>
    <t>UVDS CHIP &amp; GRIND</t>
  </si>
  <si>
    <t>UVR &amp; UVDS COMMERCIAL RECYCLABLES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</si>
</sst>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5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10" fontId="8" fillId="2" borderId="7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SS%20UPPER%20VALLEY%20RECYCLING%20PLANT%20DAILY%20REPORT%20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2007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ROUTE%20#83%20(GW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zneuman\My%20Documents\Commodities\COMMODITIES\2007%20SALES%20AND%20SHIPPED%20COMOD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7"/>
      <sheetName val="FEB 07"/>
      <sheetName val="MARCH 07"/>
      <sheetName val="APRIL 07"/>
      <sheetName val="MAY 07"/>
      <sheetName val="JUNE 07"/>
      <sheetName val="JULY 07"/>
      <sheetName val="AUG 07"/>
      <sheetName val="SEPT 07"/>
      <sheetName val="OCT 07"/>
      <sheetName val="NOV 07"/>
      <sheetName val="DEC 07"/>
      <sheetName val="07 YR TOTALS"/>
      <sheetName val="07 TOTALS LESS TRASH"/>
      <sheetName val="Sheet1"/>
    </sheetNames>
    <sheetDataSet>
      <sheetData sheetId="0">
        <row r="4">
          <cell r="AY4">
            <v>0.17018976558369076</v>
          </cell>
        </row>
        <row r="6">
          <cell r="AY6">
            <v>0.003619058809705658</v>
          </cell>
        </row>
        <row r="8">
          <cell r="AY8">
            <v>0.059220962340638034</v>
          </cell>
        </row>
        <row r="10">
          <cell r="AY10">
            <v>0.25792844133717174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0.00987016039010634</v>
          </cell>
        </row>
        <row r="18">
          <cell r="AY18">
            <v>0.018577051877093003</v>
          </cell>
        </row>
        <row r="20">
          <cell r="AY20">
            <v>0.007179366664708303</v>
          </cell>
        </row>
        <row r="22">
          <cell r="AY22">
            <v>0.01868280359555843</v>
          </cell>
        </row>
        <row r="24">
          <cell r="AY24">
            <v>0.012983960989366078</v>
          </cell>
        </row>
        <row r="26">
          <cell r="AY26">
            <v>0.007637624111391811</v>
          </cell>
        </row>
        <row r="28">
          <cell r="AY28">
            <v>0</v>
          </cell>
        </row>
        <row r="31">
          <cell r="AY31">
            <v>0.2012220198578227</v>
          </cell>
        </row>
        <row r="32">
          <cell r="AY32">
            <v>0.07637624111391811</v>
          </cell>
        </row>
      </sheetData>
      <sheetData sheetId="1">
        <row r="4">
          <cell r="AW4">
            <v>0.15106275842015304</v>
          </cell>
        </row>
        <row r="6">
          <cell r="AW6">
            <v>0.0032765725065779677</v>
          </cell>
        </row>
        <row r="8">
          <cell r="AW8">
            <v>0.07307749590428438</v>
          </cell>
        </row>
        <row r="10">
          <cell r="AW10">
            <v>0.288380933468557</v>
          </cell>
        </row>
        <row r="12">
          <cell r="AW12">
            <v>0</v>
          </cell>
        </row>
        <row r="14">
          <cell r="AW14">
            <v>0.0027659378302281545</v>
          </cell>
        </row>
        <row r="16">
          <cell r="AW16">
            <v>0.012907709874398054</v>
          </cell>
        </row>
        <row r="18">
          <cell r="AW18">
            <v>0.02374451245026631</v>
          </cell>
        </row>
        <row r="20">
          <cell r="AW20">
            <v>0.007999943262813738</v>
          </cell>
        </row>
        <row r="22">
          <cell r="AW22">
            <v>0.0127800512053106</v>
          </cell>
        </row>
        <row r="24">
          <cell r="AW24">
            <v>0.0101417720441699</v>
          </cell>
        </row>
        <row r="26">
          <cell r="AW26">
            <v>0.004609896383713591</v>
          </cell>
        </row>
        <row r="28">
          <cell r="AW28">
            <v>0</v>
          </cell>
        </row>
        <row r="31">
          <cell r="AW31">
            <v>0.19148800363117993</v>
          </cell>
        </row>
        <row r="32">
          <cell r="AW32">
            <v>0.07269451989702201</v>
          </cell>
        </row>
        <row r="35">
          <cell r="AW35">
            <v>0.011170133545152162</v>
          </cell>
        </row>
        <row r="37">
          <cell r="AW37">
            <v>0.13389975957617323</v>
          </cell>
        </row>
      </sheetData>
      <sheetData sheetId="2">
        <row r="4">
          <cell r="AZ4">
            <v>0.15132643328537373</v>
          </cell>
        </row>
        <row r="6">
          <cell r="AZ6">
            <v>0.005747276520478999</v>
          </cell>
        </row>
        <row r="8">
          <cell r="AZ8">
            <v>0.06501075464041282</v>
          </cell>
        </row>
        <row r="10">
          <cell r="AZ10">
            <v>0.2615315486723646</v>
          </cell>
        </row>
        <row r="12">
          <cell r="AZ12">
            <v>0</v>
          </cell>
        </row>
        <row r="14">
          <cell r="AZ14">
            <v>4.145168785055174E-07</v>
          </cell>
        </row>
        <row r="16">
          <cell r="AZ16">
            <v>0.012190526879968761</v>
          </cell>
        </row>
        <row r="18">
          <cell r="AZ18">
            <v>0.022364429146008183</v>
          </cell>
        </row>
        <row r="20">
          <cell r="AZ20">
            <v>0.006238064504629532</v>
          </cell>
        </row>
        <row r="22">
          <cell r="AZ22">
            <v>0.018902798693608606</v>
          </cell>
        </row>
        <row r="24">
          <cell r="AZ24">
            <v>0.009164553666878485</v>
          </cell>
        </row>
        <row r="26">
          <cell r="AZ26">
            <v>0.004313048120849909</v>
          </cell>
        </row>
        <row r="28">
          <cell r="AZ28">
            <v>0</v>
          </cell>
        </row>
        <row r="31">
          <cell r="AZ31">
            <v>0.20626235519370995</v>
          </cell>
        </row>
        <row r="32">
          <cell r="AZ32">
            <v>0.0829191273424867</v>
          </cell>
        </row>
        <row r="34">
          <cell r="AZ34">
            <v>0.00964290614467385</v>
          </cell>
        </row>
        <row r="36">
          <cell r="AZ36">
            <v>0.14462618246121056</v>
          </cell>
        </row>
      </sheetData>
      <sheetData sheetId="3">
        <row r="4">
          <cell r="AX4">
            <v>0.15586744312706857</v>
          </cell>
        </row>
        <row r="6">
          <cell r="AX6">
            <v>0.0038711299174661695</v>
          </cell>
        </row>
        <row r="8">
          <cell r="AX8">
            <v>0.06569190162972893</v>
          </cell>
        </row>
        <row r="10">
          <cell r="AX10">
            <v>0.2796262935187901</v>
          </cell>
        </row>
        <row r="12">
          <cell r="AX12">
            <v>0</v>
          </cell>
        </row>
        <row r="14">
          <cell r="AX14">
            <v>0.004357115924420797</v>
          </cell>
        </row>
        <row r="16">
          <cell r="AX16">
            <v>0.014076836063513344</v>
          </cell>
        </row>
        <row r="18">
          <cell r="AX18">
            <v>0.014026561649000794</v>
          </cell>
        </row>
        <row r="20">
          <cell r="AX20">
            <v>0.005513427458209393</v>
          </cell>
        </row>
        <row r="22">
          <cell r="AX22">
            <v>0.01953998910721019</v>
          </cell>
        </row>
        <row r="24">
          <cell r="AX24">
            <v>0.014160626754367588</v>
          </cell>
        </row>
        <row r="26">
          <cell r="AX26">
            <v>0.008714231848841594</v>
          </cell>
        </row>
        <row r="28">
          <cell r="AX28">
            <v>0</v>
          </cell>
        </row>
        <row r="31">
          <cell r="AX31">
            <v>0.192718588964766</v>
          </cell>
        </row>
        <row r="32">
          <cell r="AX32">
            <v>0.07960115631153379</v>
          </cell>
        </row>
        <row r="34">
          <cell r="AX34">
            <v>0.008169592358288994</v>
          </cell>
        </row>
        <row r="36">
          <cell r="AX36">
            <v>0.13406510536679375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FEB-07"/>
      <sheetName val="MAR-07"/>
      <sheetName val="APR-07"/>
      <sheetName val="MAY-07"/>
      <sheetName val="JUN-07"/>
      <sheetName val="JUL-07"/>
      <sheetName val="AUG-07"/>
      <sheetName val="SEPT-07"/>
      <sheetName val="OCT-07"/>
      <sheetName val="NOV-07"/>
      <sheetName val="DEC-07"/>
      <sheetName val="2006 YR TOTAL"/>
    </sheetNames>
    <sheetDataSet>
      <sheetData sheetId="0">
        <row r="81">
          <cell r="AE81">
            <v>343.62</v>
          </cell>
        </row>
      </sheetData>
      <sheetData sheetId="1">
        <row r="93">
          <cell r="AD93">
            <v>308.37</v>
          </cell>
        </row>
      </sheetData>
      <sheetData sheetId="2">
        <row r="103">
          <cell r="AE103">
            <v>358.68000000000006</v>
          </cell>
        </row>
      </sheetData>
      <sheetData sheetId="3">
        <row r="98">
          <cell r="AD98">
            <v>310.88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FEB-07"/>
      <sheetName val="MAR-07"/>
      <sheetName val="APRIL-07"/>
      <sheetName val="MAY-07"/>
      <sheetName val="JUNE-07"/>
      <sheetName val="JULY-07"/>
      <sheetName val="AUG-07"/>
      <sheetName val="SEPT-07"/>
      <sheetName val="OCT-07"/>
      <sheetName val="NOV-07"/>
      <sheetName val="DEC-07"/>
      <sheetName val="6 MONTHS TOTALS"/>
    </sheetNames>
    <sheetDataSet>
      <sheetData sheetId="1">
        <row r="10">
          <cell r="AC10">
            <v>81.92</v>
          </cell>
        </row>
      </sheetData>
      <sheetData sheetId="2">
        <row r="10">
          <cell r="AE10">
            <v>99.49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E-WASTE NO $$"/>
      <sheetName val="CRT UVR"/>
      <sheetName val="CRA GLASS"/>
      <sheetName val="CUSTOM ALLOY INDUSTRIAL"/>
      <sheetName val="DRIP HOSE"/>
      <sheetName val="E-RECYCLING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TRATEGIC SLR"/>
      <sheetName val="SCHNITZER STEEL"/>
      <sheetName val="TALCO"/>
      <sheetName val="TAS EXPRESS"/>
      <sheetName val="TREX"/>
      <sheetName val="WASTE RECOVERY WEST"/>
      <sheetName val="WOODLAND POWER"/>
    </sheetNames>
    <sheetDataSet>
      <sheetData sheetId="1">
        <row r="11">
          <cell r="C11">
            <v>46.28</v>
          </cell>
        </row>
      </sheetData>
      <sheetData sheetId="10">
        <row r="58">
          <cell r="C58">
            <v>268.26</v>
          </cell>
        </row>
      </sheetData>
      <sheetData sheetId="11">
        <row r="7">
          <cell r="E7">
            <v>21</v>
          </cell>
        </row>
      </sheetData>
      <sheetData sheetId="14">
        <row r="16">
          <cell r="D16">
            <v>73.51</v>
          </cell>
        </row>
      </sheetData>
      <sheetData sheetId="16">
        <row r="7">
          <cell r="C7">
            <v>20.68</v>
          </cell>
        </row>
      </sheetData>
      <sheetData sheetId="17">
        <row r="13">
          <cell r="C13">
            <v>18.11</v>
          </cell>
        </row>
      </sheetData>
      <sheetData sheetId="19">
        <row r="55">
          <cell r="D55">
            <v>363.25</v>
          </cell>
        </row>
      </sheetData>
      <sheetData sheetId="20">
        <row r="15">
          <cell r="C15">
            <v>266.53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0" hidden="1" customWidth="1"/>
    <col min="13" max="13" width="9.28125" style="0" hidden="1" customWidth="1"/>
    <col min="14" max="14" width="10.140625" style="0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9" width="9.140625" style="0" hidden="1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2007</v>
      </c>
      <c r="B3" s="48"/>
      <c r="C3" s="49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58.480607249867816</v>
      </c>
      <c r="E5" s="17">
        <f>SUM(D5/D37)</f>
        <v>0.20176917183255552</v>
      </c>
      <c r="F5" s="16">
        <f>'[2]FEB-07'!$AD$93*'[1]FEB 07'!$AW4</f>
        <v>46.5832228140226</v>
      </c>
      <c r="G5" s="17">
        <f>SUM(F5/F37)</f>
        <v>0.17441717640700616</v>
      </c>
      <c r="H5" s="16">
        <f>'[2]MAR-07'!$AE$103*'[1]MARCH 07'!$AZ4</f>
        <v>54.277765090797864</v>
      </c>
      <c r="I5" s="17">
        <f>SUM(H5/H37)</f>
        <v>0.17686292102606244</v>
      </c>
      <c r="J5" s="16">
        <f>'[2]APR-07'!$AD$98*'[1]APRIL 07'!$AX4</f>
        <v>48.456070719343074</v>
      </c>
      <c r="K5" s="17">
        <f>SUM(J5/J37)</f>
        <v>0.17999903236731338</v>
      </c>
      <c r="L5" s="68">
        <v>0</v>
      </c>
      <c r="M5" s="17" t="e">
        <f>SUM(L5/L37)</f>
        <v>#DIV/0!</v>
      </c>
      <c r="N5" s="68">
        <v>0</v>
      </c>
      <c r="O5" s="17" t="e">
        <f>SUM(N5/N37)</f>
        <v>#DIV/0!</v>
      </c>
      <c r="P5" s="12">
        <v>1</v>
      </c>
      <c r="Q5" s="5" t="s">
        <v>24</v>
      </c>
      <c r="R5" s="68">
        <v>0</v>
      </c>
      <c r="S5" s="17" t="e">
        <f>SUM(R5/R37)</f>
        <v>#DIV/0!</v>
      </c>
      <c r="T5" s="68">
        <v>0</v>
      </c>
      <c r="U5" s="17" t="e">
        <f>SUM(T5/T37)</f>
        <v>#DIV/0!</v>
      </c>
      <c r="V5" s="68">
        <v>0</v>
      </c>
      <c r="W5" s="17" t="e">
        <f>SUM(V5/V37)</f>
        <v>#DIV/0!</v>
      </c>
      <c r="X5" s="68">
        <v>0</v>
      </c>
      <c r="Y5" s="17" t="e">
        <f>SUM(X5/X37)</f>
        <v>#DIV/0!</v>
      </c>
      <c r="Z5" s="68">
        <v>0</v>
      </c>
      <c r="AA5" s="17" t="e">
        <f>SUM(Z5/Z37)</f>
        <v>#DIV/0!</v>
      </c>
      <c r="AB5" s="68">
        <v>0</v>
      </c>
      <c r="AC5" s="17" t="e">
        <f>SUM(AB5/AB37)</f>
        <v>#DIV/0!</v>
      </c>
      <c r="AD5" s="16">
        <f>SUM(D5+F5+H5+J5+L5+N5+R5+T5+V5+X5+Z5+AB5)</f>
        <v>207.79766587403134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68">
        <v>0</v>
      </c>
      <c r="M6" s="17"/>
      <c r="N6" s="68">
        <v>0</v>
      </c>
      <c r="O6" s="17"/>
      <c r="P6" s="12"/>
      <c r="Q6" s="5"/>
      <c r="R6" s="68">
        <v>0</v>
      </c>
      <c r="S6" s="17"/>
      <c r="T6" s="68">
        <v>0</v>
      </c>
      <c r="U6" s="17"/>
      <c r="V6" s="68">
        <v>0</v>
      </c>
      <c r="W6" s="17"/>
      <c r="X6" s="68">
        <v>0</v>
      </c>
      <c r="Y6" s="17"/>
      <c r="Z6" s="68">
        <v>0</v>
      </c>
      <c r="AA6" s="17"/>
      <c r="AB6" s="68">
        <v>0</v>
      </c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1.2435809881910582</v>
      </c>
      <c r="E7" s="17">
        <f>SUM(D7/D37)</f>
        <v>0.004290589956118966</v>
      </c>
      <c r="F7" s="16">
        <f>'[2]FEB-07'!$AD$93*'[1]FEB 07'!$AW6</f>
        <v>1.0103966638534478</v>
      </c>
      <c r="G7" s="17">
        <f>(F7/F37)</f>
        <v>0.0037831331220674574</v>
      </c>
      <c r="H7" s="16">
        <f>'[2]MAR-07'!$AE$103*'[1]MARCH 07'!$AZ6</f>
        <v>2.061433142365408</v>
      </c>
      <c r="I7" s="17">
        <f>SUM(H7/H37)</f>
        <v>0.006717135210869116</v>
      </c>
      <c r="J7" s="16">
        <f>'[2]APR-07'!$AD$98*'[1]APRIL 07'!$AX6</f>
        <v>1.2034568687418827</v>
      </c>
      <c r="K7" s="17">
        <f>SUM(J7/J37)</f>
        <v>0.004470463012240554</v>
      </c>
      <c r="L7" s="68">
        <v>0</v>
      </c>
      <c r="M7" s="17" t="e">
        <f>SUM(L7/L37)</f>
        <v>#DIV/0!</v>
      </c>
      <c r="N7" s="68">
        <v>0</v>
      </c>
      <c r="O7" s="17" t="e">
        <f>SUM(N7/N37)</f>
        <v>#DIV/0!</v>
      </c>
      <c r="P7" s="12">
        <v>2</v>
      </c>
      <c r="Q7" s="5" t="s">
        <v>25</v>
      </c>
      <c r="R7" s="68">
        <v>0</v>
      </c>
      <c r="S7" s="17" t="e">
        <f>SUM(R7/R37)</f>
        <v>#DIV/0!</v>
      </c>
      <c r="T7" s="68">
        <v>0</v>
      </c>
      <c r="U7" s="17" t="e">
        <f>(T7/T37)</f>
        <v>#DIV/0!</v>
      </c>
      <c r="V7" s="68">
        <v>0</v>
      </c>
      <c r="W7" s="17" t="e">
        <f>(V7/V37)</f>
        <v>#DIV/0!</v>
      </c>
      <c r="X7" s="68">
        <v>0</v>
      </c>
      <c r="Y7" s="17" t="e">
        <f>SUM(X7/X37)</f>
        <v>#DIV/0!</v>
      </c>
      <c r="Z7" s="68">
        <v>0</v>
      </c>
      <c r="AA7" s="17" t="e">
        <f>SUM(Z7/Z37)</f>
        <v>#DIV/0!</v>
      </c>
      <c r="AB7" s="68">
        <v>0</v>
      </c>
      <c r="AC7" s="17" t="e">
        <f>SUM(AB7/AB37)</f>
        <v>#DIV/0!</v>
      </c>
      <c r="AD7" s="16">
        <f aca="true" t="shared" si="0" ref="AD7:AD39">SUM(D7+F7+H7+J7+L7+N7+R7+T7+V7+X7+Z7+AB7)</f>
        <v>5.518867663151797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68">
        <v>0</v>
      </c>
      <c r="M8" s="17"/>
      <c r="N8" s="68">
        <v>0</v>
      </c>
      <c r="O8" s="17"/>
      <c r="P8" s="12"/>
      <c r="Q8" s="5"/>
      <c r="R8" s="68">
        <v>0</v>
      </c>
      <c r="S8" s="17"/>
      <c r="T8" s="68">
        <v>0</v>
      </c>
      <c r="U8" s="17"/>
      <c r="V8" s="68">
        <v>0</v>
      </c>
      <c r="W8" s="17"/>
      <c r="X8" s="68">
        <v>0</v>
      </c>
      <c r="Y8" s="17"/>
      <c r="Z8" s="68">
        <v>0</v>
      </c>
      <c r="AA8" s="17"/>
      <c r="AB8" s="68">
        <v>0</v>
      </c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20.349507079490042</v>
      </c>
      <c r="E9" s="17">
        <f>SUM(D9/D37)</f>
        <v>0.07020965382740126</v>
      </c>
      <c r="F9" s="16">
        <f>'[2]FEB-07'!$AD$93*'[1]FEB 07'!$AW8</f>
        <v>22.534907412004173</v>
      </c>
      <c r="G9" s="17">
        <f>SUM(F9/F37)</f>
        <v>0.08437533266186815</v>
      </c>
      <c r="H9" s="16">
        <f>'[2]MAR-07'!$AE$103*'[1]MARCH 07'!$AZ8</f>
        <v>23.318057474423277</v>
      </c>
      <c r="I9" s="17">
        <f>SUM(H9/H37)</f>
        <v>0.07598138483928292</v>
      </c>
      <c r="J9" s="16">
        <f>'[2]APR-07'!$AD$98*'[1]APRIL 07'!$AX8</f>
        <v>20.42229837865013</v>
      </c>
      <c r="K9" s="17">
        <f>SUM(J9/J37)</f>
        <v>0.07586240263196091</v>
      </c>
      <c r="L9" s="68">
        <v>0</v>
      </c>
      <c r="M9" s="17" t="e">
        <f>SUM(L9/L37)</f>
        <v>#DIV/0!</v>
      </c>
      <c r="N9" s="68">
        <v>0</v>
      </c>
      <c r="O9" s="17" t="e">
        <f>SUM(N9/N37)</f>
        <v>#DIV/0!</v>
      </c>
      <c r="P9" s="12">
        <v>3</v>
      </c>
      <c r="Q9" s="5" t="s">
        <v>18</v>
      </c>
      <c r="R9" s="68">
        <v>0</v>
      </c>
      <c r="S9" s="17" t="e">
        <f>SUM(R9/R37)</f>
        <v>#DIV/0!</v>
      </c>
      <c r="T9" s="68">
        <v>0</v>
      </c>
      <c r="U9" s="17" t="e">
        <f>SUM(T9/T37)</f>
        <v>#DIV/0!</v>
      </c>
      <c r="V9" s="68">
        <v>0</v>
      </c>
      <c r="W9" s="17" t="e">
        <f>SUM(V9/V37)</f>
        <v>#DIV/0!</v>
      </c>
      <c r="X9" s="68">
        <v>0</v>
      </c>
      <c r="Y9" s="17" t="e">
        <f>SUM(X9/X37)</f>
        <v>#DIV/0!</v>
      </c>
      <c r="Z9" s="68">
        <v>0</v>
      </c>
      <c r="AA9" s="17" t="e">
        <f>SUM(Z9/Z37)</f>
        <v>#DIV/0!</v>
      </c>
      <c r="AB9" s="68">
        <v>0</v>
      </c>
      <c r="AC9" s="17" t="e">
        <f>SUM(AB9/AB37)</f>
        <v>#DIV/0!</v>
      </c>
      <c r="AD9" s="16">
        <f t="shared" si="0"/>
        <v>86.62477034456761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68">
        <v>0</v>
      </c>
      <c r="M10" s="17"/>
      <c r="N10" s="68">
        <v>0</v>
      </c>
      <c r="O10" s="17"/>
      <c r="P10" s="12"/>
      <c r="Q10" s="5"/>
      <c r="R10" s="68">
        <v>0</v>
      </c>
      <c r="S10" s="17"/>
      <c r="T10" s="68">
        <v>0</v>
      </c>
      <c r="U10" s="17"/>
      <c r="V10" s="68">
        <v>0</v>
      </c>
      <c r="W10" s="17"/>
      <c r="X10" s="68">
        <v>0</v>
      </c>
      <c r="Y10" s="17"/>
      <c r="Z10" s="68">
        <v>0</v>
      </c>
      <c r="AA10" s="17"/>
      <c r="AB10" s="68">
        <v>0</v>
      </c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88.62937101227895</v>
      </c>
      <c r="E11" s="17">
        <f>SUM(D11/D37)</f>
        <v>0.3057881172946994</v>
      </c>
      <c r="F11" s="16">
        <f>'[2]FEB-07'!$AD$93*'[1]FEB 07'!$AW10</f>
        <v>88.92802845369891</v>
      </c>
      <c r="G11" s="17">
        <f>SUM(F11/F37)</f>
        <v>0.33296484634092416</v>
      </c>
      <c r="H11" s="16">
        <f>'[2]MAR-07'!$AE$103*'[1]MARCH 07'!$AZ10</f>
        <v>93.80613587780375</v>
      </c>
      <c r="I11" s="17">
        <f>SUM(H11/H37)</f>
        <v>0.30566526042040115</v>
      </c>
      <c r="J11" s="16">
        <f>'[2]APR-07'!$AD$98*'[1]APRIL 07'!$AX10</f>
        <v>86.93022212912146</v>
      </c>
      <c r="K11" s="17">
        <f>SUM(J11/J37)</f>
        <v>0.32291838018288266</v>
      </c>
      <c r="L11" s="68">
        <v>0</v>
      </c>
      <c r="M11" s="17" t="e">
        <f>SUM(L11/L37)</f>
        <v>#DIV/0!</v>
      </c>
      <c r="N11" s="68">
        <v>0</v>
      </c>
      <c r="O11" s="17" t="e">
        <f>SUM(N11/N37)</f>
        <v>#DIV/0!</v>
      </c>
      <c r="P11" s="12">
        <v>4</v>
      </c>
      <c r="Q11" s="5" t="s">
        <v>1</v>
      </c>
      <c r="R11" s="68">
        <v>0</v>
      </c>
      <c r="S11" s="17" t="e">
        <f>SUM(R11/R37)</f>
        <v>#DIV/0!</v>
      </c>
      <c r="T11" s="68">
        <v>0</v>
      </c>
      <c r="U11" s="17" t="e">
        <f>SUM(T11/T37)</f>
        <v>#DIV/0!</v>
      </c>
      <c r="V11" s="68">
        <v>0</v>
      </c>
      <c r="W11" s="17" t="e">
        <f>SUM(V11/V37)</f>
        <v>#DIV/0!</v>
      </c>
      <c r="X11" s="68">
        <v>0</v>
      </c>
      <c r="Y11" s="17" t="e">
        <f>SUM(X11/X37)</f>
        <v>#DIV/0!</v>
      </c>
      <c r="Z11" s="68">
        <v>0</v>
      </c>
      <c r="AA11" s="17" t="e">
        <f>SUM(Z11/Z37)</f>
        <v>#DIV/0!</v>
      </c>
      <c r="AB11" s="68">
        <v>0</v>
      </c>
      <c r="AC11" s="17" t="e">
        <f>SUM(AB11/AB37)</f>
        <v>#DIV/0!</v>
      </c>
      <c r="AD11" s="16">
        <f t="shared" si="0"/>
        <v>358.29375747290305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68">
        <v>0</v>
      </c>
      <c r="M12" s="17"/>
      <c r="N12" s="68">
        <v>0</v>
      </c>
      <c r="O12" s="17"/>
      <c r="P12" s="12"/>
      <c r="Q12" s="5"/>
      <c r="R12" s="68">
        <v>0</v>
      </c>
      <c r="S12" s="17"/>
      <c r="T12" s="68">
        <v>0</v>
      </c>
      <c r="U12" s="17"/>
      <c r="V12" s="68">
        <v>0</v>
      </c>
      <c r="W12" s="17"/>
      <c r="X12" s="68">
        <v>0</v>
      </c>
      <c r="Y12" s="17"/>
      <c r="Z12" s="68">
        <v>0</v>
      </c>
      <c r="AA12" s="17"/>
      <c r="AB12" s="68">
        <v>0</v>
      </c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f>'[2]MAR-07'!$AE$103*'[1]MARCH 07'!$AZ12</f>
        <v>0</v>
      </c>
      <c r="I13" s="17">
        <f>SUM(H13/H37)</f>
        <v>0</v>
      </c>
      <c r="J13" s="16">
        <f>'[2]APR-07'!$AD$98*'[1]APRIL 07'!$AX12</f>
        <v>0</v>
      </c>
      <c r="K13" s="17">
        <f>SUM(J13/J37)</f>
        <v>0</v>
      </c>
      <c r="L13" s="68">
        <v>0</v>
      </c>
      <c r="M13" s="17" t="e">
        <f>SUM(L13/L37)</f>
        <v>#DIV/0!</v>
      </c>
      <c r="N13" s="68">
        <v>0</v>
      </c>
      <c r="O13" s="17" t="e">
        <f>SUM(N13/N37)</f>
        <v>#DIV/0!</v>
      </c>
      <c r="P13" s="12">
        <v>5</v>
      </c>
      <c r="Q13" s="5" t="s">
        <v>2</v>
      </c>
      <c r="R13" s="68">
        <v>0</v>
      </c>
      <c r="S13" s="17" t="e">
        <f>SUM(R13/R37)</f>
        <v>#DIV/0!</v>
      </c>
      <c r="T13" s="68">
        <v>0</v>
      </c>
      <c r="U13" s="17" t="e">
        <f>SUM(T13/T37)</f>
        <v>#DIV/0!</v>
      </c>
      <c r="V13" s="68">
        <v>0</v>
      </c>
      <c r="W13" s="17" t="e">
        <f>SUM(V13/V37)</f>
        <v>#DIV/0!</v>
      </c>
      <c r="X13" s="68">
        <v>0</v>
      </c>
      <c r="Y13" s="17" t="e">
        <f>SUM(X13/X37)</f>
        <v>#DIV/0!</v>
      </c>
      <c r="Z13" s="68">
        <v>0</v>
      </c>
      <c r="AA13" s="17" t="e">
        <f>SUM(Z13/Z37)</f>
        <v>#DIV/0!</v>
      </c>
      <c r="AB13" s="68">
        <v>0</v>
      </c>
      <c r="AC13" s="17" t="e">
        <f>SUM(AB13/AB37)</f>
        <v>#DIV/0!</v>
      </c>
      <c r="AD13" s="16">
        <f t="shared" si="0"/>
        <v>0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68">
        <v>0</v>
      </c>
      <c r="M14" s="17"/>
      <c r="N14" s="68">
        <v>0</v>
      </c>
      <c r="O14" s="17"/>
      <c r="P14" s="12"/>
      <c r="Q14" s="5"/>
      <c r="R14" s="68">
        <v>0</v>
      </c>
      <c r="S14" s="17"/>
      <c r="T14" s="68">
        <v>0</v>
      </c>
      <c r="U14" s="17"/>
      <c r="V14" s="68">
        <v>0</v>
      </c>
      <c r="W14" s="17"/>
      <c r="X14" s="68">
        <v>0</v>
      </c>
      <c r="Y14" s="17"/>
      <c r="Z14" s="68">
        <v>0</v>
      </c>
      <c r="AA14" s="17"/>
      <c r="AB14" s="68">
        <v>0</v>
      </c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0.852932248707456</v>
      </c>
      <c r="G15" s="17">
        <f>SUM(F15/F37)</f>
        <v>0.0031935539342127887</v>
      </c>
      <c r="H15" s="16">
        <f>'[2]MAR-07'!$AE$103*'[1]MARCH 07'!$AZ14</f>
        <v>0.000148678913982359</v>
      </c>
      <c r="I15" s="17">
        <f>SUM(H15/H37)</f>
        <v>4.844670184543176E-07</v>
      </c>
      <c r="J15" s="16">
        <f>'[2]APR-07'!$AD$98*'[1]APRIL 07'!$AX14</f>
        <v>1.3545401985839374</v>
      </c>
      <c r="K15" s="17">
        <f>SUM(J15/J37)</f>
        <v>0.005031689970487204</v>
      </c>
      <c r="L15" s="68">
        <v>0</v>
      </c>
      <c r="M15" s="17" t="e">
        <f>SUM(L15/L37)</f>
        <v>#DIV/0!</v>
      </c>
      <c r="N15" s="68">
        <v>0</v>
      </c>
      <c r="O15" s="17" t="e">
        <f>SUM(N15/N37)</f>
        <v>#DIV/0!</v>
      </c>
      <c r="P15" s="12">
        <v>6</v>
      </c>
      <c r="Q15" s="5" t="s">
        <v>3</v>
      </c>
      <c r="R15" s="68">
        <v>0</v>
      </c>
      <c r="S15" s="17" t="e">
        <f>SUM(R15/R37)</f>
        <v>#DIV/0!</v>
      </c>
      <c r="T15" s="68">
        <v>0</v>
      </c>
      <c r="U15" s="17" t="e">
        <f>SUM(T15/T37)</f>
        <v>#DIV/0!</v>
      </c>
      <c r="V15" s="68">
        <v>0</v>
      </c>
      <c r="W15" s="17" t="e">
        <f>SUM(V15/V37)</f>
        <v>#DIV/0!</v>
      </c>
      <c r="X15" s="68">
        <v>0</v>
      </c>
      <c r="Y15" s="17" t="e">
        <f>SUM(X15/X37)</f>
        <v>#DIV/0!</v>
      </c>
      <c r="Z15" s="68">
        <v>0</v>
      </c>
      <c r="AA15" s="17" t="e">
        <f>SUM(Z15/Z37)</f>
        <v>#DIV/0!</v>
      </c>
      <c r="AB15" s="68">
        <v>0</v>
      </c>
      <c r="AC15" s="17" t="e">
        <f>SUM(AB15/AB37)</f>
        <v>#DIV/0!</v>
      </c>
      <c r="AD15" s="16">
        <f t="shared" si="0"/>
        <v>2.2076211262053755</v>
      </c>
      <c r="AE15" s="1"/>
      <c r="AF15" s="62"/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68">
        <v>0</v>
      </c>
      <c r="M16" s="17"/>
      <c r="N16" s="68">
        <v>0</v>
      </c>
      <c r="O16" s="17"/>
      <c r="P16" s="12"/>
      <c r="Q16" s="5"/>
      <c r="R16" s="68">
        <v>0</v>
      </c>
      <c r="S16" s="17"/>
      <c r="T16" s="68">
        <v>0</v>
      </c>
      <c r="U16" s="17"/>
      <c r="V16" s="68">
        <v>0</v>
      </c>
      <c r="W16" s="17"/>
      <c r="X16" s="68">
        <v>0</v>
      </c>
      <c r="Y16" s="17"/>
      <c r="Z16" s="68">
        <v>0</v>
      </c>
      <c r="AA16" s="17"/>
      <c r="AB16" s="68">
        <v>0</v>
      </c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3.3915845132483406</v>
      </c>
      <c r="E17" s="17">
        <f>SUM(D17/D37)</f>
        <v>0.011701608971233544</v>
      </c>
      <c r="F17" s="16">
        <f>'[2]FEB-07'!$AD$93*'[1]FEB 07'!$AW16</f>
        <v>3.980350493968128</v>
      </c>
      <c r="G17" s="17">
        <f>SUM(F17/F37)</f>
        <v>0.014903251692993015</v>
      </c>
      <c r="H17" s="16">
        <f>'[2]MAR-07'!$AE$103*'[1]MARCH 07'!$AZ16</f>
        <v>4.372498181307196</v>
      </c>
      <c r="I17" s="17">
        <f>SUM(H17/H37)</f>
        <v>0.01424769054572303</v>
      </c>
      <c r="J17" s="16">
        <f>'[2]APR-07'!$AD$98*'[1]APRIL 07'!$AX16</f>
        <v>4.376206795425029</v>
      </c>
      <c r="K17" s="17">
        <f>SUM(J17/J37)</f>
        <v>0.0162562291354202</v>
      </c>
      <c r="L17" s="68">
        <v>0</v>
      </c>
      <c r="M17" s="17" t="e">
        <f>SUM(L17/L37)</f>
        <v>#DIV/0!</v>
      </c>
      <c r="N17" s="68">
        <v>0</v>
      </c>
      <c r="O17" s="17" t="e">
        <f>SUM(N17/N37)</f>
        <v>#DIV/0!</v>
      </c>
      <c r="P17" s="12">
        <v>7</v>
      </c>
      <c r="Q17" s="5" t="s">
        <v>4</v>
      </c>
      <c r="R17" s="68">
        <v>0</v>
      </c>
      <c r="S17" s="17" t="e">
        <f>SUM(R17/R37)</f>
        <v>#DIV/0!</v>
      </c>
      <c r="T17" s="68">
        <v>0</v>
      </c>
      <c r="U17" s="17" t="e">
        <f>SUM(T17/T37)</f>
        <v>#DIV/0!</v>
      </c>
      <c r="V17" s="68">
        <v>0</v>
      </c>
      <c r="W17" s="17" t="e">
        <f>SUM(V17/V37)</f>
        <v>#DIV/0!</v>
      </c>
      <c r="X17" s="68">
        <v>0</v>
      </c>
      <c r="Y17" s="17" t="e">
        <f>SUM(X17/X37)</f>
        <v>#DIV/0!</v>
      </c>
      <c r="Z17" s="68">
        <v>0</v>
      </c>
      <c r="AA17" s="17" t="e">
        <f>SUM(Z17/Z37)</f>
        <v>#DIV/0!</v>
      </c>
      <c r="AB17" s="68">
        <v>0</v>
      </c>
      <c r="AC17" s="17" t="e">
        <f>SUM(AB17/AB37)</f>
        <v>#DIV/0!</v>
      </c>
      <c r="AD17" s="16">
        <f t="shared" si="0"/>
        <v>16.120639983948692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68">
        <v>0</v>
      </c>
      <c r="M18" s="17"/>
      <c r="N18" s="68">
        <v>0</v>
      </c>
      <c r="O18" s="17"/>
      <c r="P18" s="12"/>
      <c r="Q18" s="5"/>
      <c r="R18" s="68">
        <v>0</v>
      </c>
      <c r="S18" s="17"/>
      <c r="T18" s="68">
        <v>0</v>
      </c>
      <c r="U18" s="17"/>
      <c r="V18" s="68">
        <v>0</v>
      </c>
      <c r="W18" s="17"/>
      <c r="X18" s="68">
        <v>0</v>
      </c>
      <c r="Y18" s="17"/>
      <c r="Z18" s="68">
        <v>0</v>
      </c>
      <c r="AA18" s="17"/>
      <c r="AB18" s="68">
        <v>0</v>
      </c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6.383446566006698</v>
      </c>
      <c r="E19" s="17">
        <f>SUM(D19/D37)</f>
        <v>0.022024099742285988</v>
      </c>
      <c r="F19" s="16">
        <f>'[2]FEB-07'!$AD$93*'[1]FEB 07'!$AW18</f>
        <v>7.322095304288622</v>
      </c>
      <c r="G19" s="17">
        <f>SUM(F19/F37)</f>
        <v>0.027415432235242093</v>
      </c>
      <c r="H19" s="16">
        <f>'[2]MAR-07'!$AE$103*'[1]MARCH 07'!$AZ18</f>
        <v>8.021673446090217</v>
      </c>
      <c r="I19" s="17">
        <f>SUM(H19/H37)</f>
        <v>0.026138449046665808</v>
      </c>
      <c r="J19" s="16">
        <f>'[2]APR-07'!$AD$98*'[1]APRIL 07'!$AX18</f>
        <v>4.360577485441366</v>
      </c>
      <c r="K19" s="17">
        <f>SUM(J19/J37)</f>
        <v>0.016198171174222262</v>
      </c>
      <c r="L19" s="68">
        <v>0</v>
      </c>
      <c r="M19" s="17" t="e">
        <f>SUM(L19/L37)</f>
        <v>#DIV/0!</v>
      </c>
      <c r="N19" s="68">
        <v>0</v>
      </c>
      <c r="O19" s="17" t="e">
        <f>SUM(N19/N37)</f>
        <v>#DIV/0!</v>
      </c>
      <c r="P19" s="12">
        <v>8</v>
      </c>
      <c r="Q19" s="5" t="s">
        <v>5</v>
      </c>
      <c r="R19" s="68">
        <v>0</v>
      </c>
      <c r="S19" s="17" t="e">
        <f>SUM(R19/R37)</f>
        <v>#DIV/0!</v>
      </c>
      <c r="T19" s="68">
        <v>0</v>
      </c>
      <c r="U19" s="17" t="e">
        <f>SUM(T19/T37)</f>
        <v>#DIV/0!</v>
      </c>
      <c r="V19" s="68">
        <v>0</v>
      </c>
      <c r="W19" s="17" t="e">
        <f>SUM(V19/V37)</f>
        <v>#DIV/0!</v>
      </c>
      <c r="X19" s="68">
        <v>0</v>
      </c>
      <c r="Y19" s="17" t="e">
        <f>SUM(X19/X37)</f>
        <v>#DIV/0!</v>
      </c>
      <c r="Z19" s="68">
        <v>0</v>
      </c>
      <c r="AA19" s="17" t="e">
        <f>SUM(Z19/Z37)</f>
        <v>#DIV/0!</v>
      </c>
      <c r="AB19" s="68">
        <v>0</v>
      </c>
      <c r="AC19" s="17" t="e">
        <f>SUM(AB19/AB37)</f>
        <v>#DIV/0!</v>
      </c>
      <c r="AD19" s="16">
        <f t="shared" si="0"/>
        <v>26.087792801826907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68">
        <v>0</v>
      </c>
      <c r="M20" s="17"/>
      <c r="N20" s="68">
        <v>0</v>
      </c>
      <c r="O20" s="17"/>
      <c r="P20" s="12"/>
      <c r="Q20" s="5"/>
      <c r="R20" s="68">
        <v>0</v>
      </c>
      <c r="S20" s="17"/>
      <c r="T20" s="68">
        <v>0</v>
      </c>
      <c r="U20" s="17"/>
      <c r="V20" s="68">
        <v>0</v>
      </c>
      <c r="W20" s="17"/>
      <c r="X20" s="68">
        <v>0</v>
      </c>
      <c r="Y20" s="17"/>
      <c r="Z20" s="68">
        <v>0</v>
      </c>
      <c r="AA20" s="17"/>
      <c r="AB20" s="68">
        <v>0</v>
      </c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2.466973973327067</v>
      </c>
      <c r="E21" s="17">
        <f>SUM(D21/D37)</f>
        <v>0.00851152747788535</v>
      </c>
      <c r="F21" s="16">
        <f>'[2]FEB-07'!$AD$93*'[1]FEB 07'!$AW20</f>
        <v>2.4669425039538724</v>
      </c>
      <c r="G21" s="17">
        <f>SUM(F21/F37)</f>
        <v>0.009236740609723142</v>
      </c>
      <c r="H21" s="16">
        <f>'[2]MAR-07'!$AE$103*'[1]MARCH 07'!$AZ20</f>
        <v>2.237468976520521</v>
      </c>
      <c r="I21" s="17">
        <f>SUM(H21/H37)</f>
        <v>0.007290744160719028</v>
      </c>
      <c r="J21" s="16">
        <f>'[2]APR-07'!$AD$98*'[1]APRIL 07'!$AX20</f>
        <v>1.714014328208136</v>
      </c>
      <c r="K21" s="17">
        <f>SUM(J21/J37)</f>
        <v>0.006367023078039577</v>
      </c>
      <c r="L21" s="68">
        <v>0</v>
      </c>
      <c r="M21" s="17" t="e">
        <f>SUM(L21/L37)</f>
        <v>#DIV/0!</v>
      </c>
      <c r="N21" s="68">
        <v>0</v>
      </c>
      <c r="O21" s="17" t="e">
        <f>SUM(N21/N37)</f>
        <v>#DIV/0!</v>
      </c>
      <c r="P21" s="12">
        <v>9</v>
      </c>
      <c r="Q21" s="5" t="s">
        <v>6</v>
      </c>
      <c r="R21" s="68">
        <v>0</v>
      </c>
      <c r="S21" s="17" t="e">
        <f>SUM(R21/R37)</f>
        <v>#DIV/0!</v>
      </c>
      <c r="T21" s="68">
        <v>0</v>
      </c>
      <c r="U21" s="17" t="e">
        <f>SUM(T21/T37)</f>
        <v>#DIV/0!</v>
      </c>
      <c r="V21" s="68">
        <v>0</v>
      </c>
      <c r="W21" s="17" t="e">
        <f>SUM(V21/V37)</f>
        <v>#DIV/0!</v>
      </c>
      <c r="X21" s="68">
        <v>0</v>
      </c>
      <c r="Y21" s="17" t="e">
        <f>SUM(X21/X37)</f>
        <v>#DIV/0!</v>
      </c>
      <c r="Z21" s="68">
        <v>0</v>
      </c>
      <c r="AA21" s="17" t="e">
        <f>SUM(Z21/Z37)</f>
        <v>#DIV/0!</v>
      </c>
      <c r="AB21" s="68">
        <v>0</v>
      </c>
      <c r="AC21" s="17" t="e">
        <f>SUM(AB21/AB37)</f>
        <v>#DIV/0!</v>
      </c>
      <c r="AD21" s="16">
        <f t="shared" si="0"/>
        <v>8.885399782009596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68">
        <v>0</v>
      </c>
      <c r="M22" s="17"/>
      <c r="N22" s="68">
        <v>0</v>
      </c>
      <c r="O22" s="17"/>
      <c r="P22" s="12"/>
      <c r="Q22" s="5"/>
      <c r="R22" s="68">
        <v>0</v>
      </c>
      <c r="S22" s="17"/>
      <c r="T22" s="68">
        <v>0</v>
      </c>
      <c r="U22" s="17"/>
      <c r="V22" s="68">
        <v>0</v>
      </c>
      <c r="W22" s="17"/>
      <c r="X22" s="68">
        <v>0</v>
      </c>
      <c r="Y22" s="17"/>
      <c r="Z22" s="68">
        <v>0</v>
      </c>
      <c r="AA22" s="17"/>
      <c r="AB22" s="68">
        <v>0</v>
      </c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6.419784971505788</v>
      </c>
      <c r="E23" s="17">
        <f>SUM(D23/D37)</f>
        <v>0.022149474124120636</v>
      </c>
      <c r="F23" s="16">
        <f>'[2]FEB-07'!$AD$93*'[1]FEB 07'!$AW22</f>
        <v>3.94098439018163</v>
      </c>
      <c r="G23" s="17">
        <f>SUM(F23/F37)</f>
        <v>0.014755856896029347</v>
      </c>
      <c r="H23" s="16">
        <f>'[2]MAR-07'!$AE$103*'[1]MARCH 07'!$AZ22</f>
        <v>6.7800558354235365</v>
      </c>
      <c r="I23" s="17">
        <f>SUM(H23/H37)</f>
        <v>0.0220926649755538</v>
      </c>
      <c r="J23" s="16">
        <f>'[2]APR-07'!$AD$98*'[1]APRIL 07'!$AX22</f>
        <v>6.074591813649503</v>
      </c>
      <c r="K23" s="17">
        <f>SUM(J23/J37)</f>
        <v>0.022565194252261844</v>
      </c>
      <c r="L23" s="68">
        <v>0</v>
      </c>
      <c r="M23" s="17" t="e">
        <f>SUM(L23/L37)</f>
        <v>#DIV/0!</v>
      </c>
      <c r="N23" s="68">
        <v>0</v>
      </c>
      <c r="O23" s="17" t="e">
        <f>SUM(N23/N37)</f>
        <v>#DIV/0!</v>
      </c>
      <c r="P23" s="12">
        <v>10</v>
      </c>
      <c r="Q23" s="5" t="s">
        <v>7</v>
      </c>
      <c r="R23" s="68">
        <v>0</v>
      </c>
      <c r="S23" s="17" t="e">
        <f>SUM(R23/R37)</f>
        <v>#DIV/0!</v>
      </c>
      <c r="T23" s="68">
        <v>0</v>
      </c>
      <c r="U23" s="17" t="e">
        <f>SUM(T23/T37)</f>
        <v>#DIV/0!</v>
      </c>
      <c r="V23" s="68">
        <v>0</v>
      </c>
      <c r="W23" s="17" t="e">
        <f>SUM(V23/V37)</f>
        <v>#DIV/0!</v>
      </c>
      <c r="X23" s="68">
        <v>0</v>
      </c>
      <c r="Y23" s="17" t="e">
        <f>SUM(X23/X37)</f>
        <v>#DIV/0!</v>
      </c>
      <c r="Z23" s="68">
        <v>0</v>
      </c>
      <c r="AA23" s="17" t="e">
        <f>SUM(Z23/Z37)</f>
        <v>#DIV/0!</v>
      </c>
      <c r="AB23" s="68">
        <v>0</v>
      </c>
      <c r="AC23" s="17" t="e">
        <f>SUM(AB23/AB37)</f>
        <v>#DIV/0!</v>
      </c>
      <c r="AD23" s="16">
        <f t="shared" si="0"/>
        <v>23.215417010760454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68">
        <v>0</v>
      </c>
      <c r="M24" s="17"/>
      <c r="N24" s="68">
        <v>0</v>
      </c>
      <c r="O24" s="17"/>
      <c r="P24" s="12"/>
      <c r="Q24" s="5"/>
      <c r="R24" s="68">
        <v>0</v>
      </c>
      <c r="S24" s="17"/>
      <c r="T24" s="68">
        <v>0</v>
      </c>
      <c r="U24" s="17"/>
      <c r="V24" s="68">
        <v>0</v>
      </c>
      <c r="W24" s="17"/>
      <c r="X24" s="68">
        <v>0</v>
      </c>
      <c r="Y24" s="17"/>
      <c r="Z24" s="68">
        <v>0</v>
      </c>
      <c r="AA24" s="17"/>
      <c r="AB24" s="68">
        <v>0</v>
      </c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4.461548675165972</v>
      </c>
      <c r="E25" s="17">
        <f>SUM(D25/D37)</f>
        <v>0.015393187991920314</v>
      </c>
      <c r="F25" s="16">
        <f>'[2]FEB-07'!$AD$93*'[1]FEB 07'!$AW24</f>
        <v>3.1274182452606722</v>
      </c>
      <c r="G25" s="17">
        <f>SUM(F25/F37)</f>
        <v>0.011709697758780226</v>
      </c>
      <c r="H25" s="16">
        <f>'[2]MAR-07'!$AE$103*'[1]MARCH 07'!$AZ24</f>
        <v>3.2871421092359756</v>
      </c>
      <c r="I25" s="17">
        <f>SUM(H25/H37)</f>
        <v>0.010711081311006511</v>
      </c>
      <c r="J25" s="16">
        <f>'[2]APR-07'!$AD$98*'[1]APRIL 07'!$AX24</f>
        <v>4.402255645397796</v>
      </c>
      <c r="K25" s="17">
        <f>SUM(J25/J37)</f>
        <v>0.016352992404083413</v>
      </c>
      <c r="L25" s="68">
        <v>0</v>
      </c>
      <c r="M25" s="17" t="e">
        <f>SUM(L25/L37)</f>
        <v>#DIV/0!</v>
      </c>
      <c r="N25" s="68">
        <v>0</v>
      </c>
      <c r="O25" s="17" t="e">
        <f>SUM(N25/N37)</f>
        <v>#DIV/0!</v>
      </c>
      <c r="P25" s="12">
        <v>11</v>
      </c>
      <c r="Q25" s="5" t="s">
        <v>8</v>
      </c>
      <c r="R25" s="68">
        <v>0</v>
      </c>
      <c r="S25" s="17" t="e">
        <f>SUM(R25/R37)</f>
        <v>#DIV/0!</v>
      </c>
      <c r="T25" s="68">
        <v>0</v>
      </c>
      <c r="U25" s="17" t="e">
        <f>SUM(T25/T37)</f>
        <v>#DIV/0!</v>
      </c>
      <c r="V25" s="68">
        <v>0</v>
      </c>
      <c r="W25" s="17" t="e">
        <f>SUM(V25/V37)</f>
        <v>#DIV/0!</v>
      </c>
      <c r="X25" s="68">
        <v>0</v>
      </c>
      <c r="Y25" s="17" t="e">
        <f>SUM(X25/X37)</f>
        <v>#DIV/0!</v>
      </c>
      <c r="Z25" s="68">
        <v>0</v>
      </c>
      <c r="AA25" s="17" t="e">
        <f>SUM(Z25/Z37)</f>
        <v>#DIV/0!</v>
      </c>
      <c r="AB25" s="68">
        <v>0</v>
      </c>
      <c r="AC25" s="17" t="e">
        <f>SUM(AB25/AB37)</f>
        <v>#DIV/0!</v>
      </c>
      <c r="AD25" s="16">
        <f t="shared" si="0"/>
        <v>15.278364675060416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68">
        <v>0</v>
      </c>
      <c r="M26" s="17"/>
      <c r="N26" s="68">
        <v>0</v>
      </c>
      <c r="O26" s="17"/>
      <c r="P26" s="12"/>
      <c r="Q26" s="5"/>
      <c r="R26" s="68">
        <v>0</v>
      </c>
      <c r="S26" s="17"/>
      <c r="T26" s="68">
        <v>0</v>
      </c>
      <c r="U26" s="17"/>
      <c r="V26" s="68">
        <v>0</v>
      </c>
      <c r="W26" s="17"/>
      <c r="X26" s="68">
        <v>0</v>
      </c>
      <c r="Y26" s="17"/>
      <c r="Z26" s="68">
        <v>0</v>
      </c>
      <c r="AA26" s="17"/>
      <c r="AB26" s="68">
        <v>0</v>
      </c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2.624440397156454</v>
      </c>
      <c r="E27" s="17">
        <f>SUM(D27/D37)</f>
        <v>0.00905481646583548</v>
      </c>
      <c r="F27" s="16">
        <f>'[2]FEB-07'!$AD$93*'[1]FEB 07'!$AW26</f>
        <v>1.42155374784576</v>
      </c>
      <c r="G27" s="17">
        <f>SUM(F27/F37)</f>
        <v>0.0053225898903546485</v>
      </c>
      <c r="H27" s="16">
        <f>'[2]MAR-07'!$AE$103*'[1]MARCH 07'!$AZ26</f>
        <v>1.5470040999864456</v>
      </c>
      <c r="I27" s="17">
        <f>SUM(H27/H37)</f>
        <v>0.005040879327017176</v>
      </c>
      <c r="J27" s="16">
        <f>'[2]APR-07'!$AD$98*'[1]APRIL 07'!$AX26</f>
        <v>2.7090803971678747</v>
      </c>
      <c r="K27" s="17">
        <f>SUM(J27/J37)</f>
        <v>0.010063379940974409</v>
      </c>
      <c r="L27" s="68">
        <v>0</v>
      </c>
      <c r="M27" s="17" t="e">
        <f>SUM(L27/L37)</f>
        <v>#DIV/0!</v>
      </c>
      <c r="N27" s="68">
        <v>0</v>
      </c>
      <c r="O27" s="17" t="e">
        <f>SUM(N27/N37)</f>
        <v>#DIV/0!</v>
      </c>
      <c r="P27" s="12">
        <v>12</v>
      </c>
      <c r="Q27" s="5" t="s">
        <v>9</v>
      </c>
      <c r="R27" s="68">
        <v>0</v>
      </c>
      <c r="S27" s="17" t="e">
        <f>SUM(R27/R37)</f>
        <v>#DIV/0!</v>
      </c>
      <c r="T27" s="68">
        <v>0</v>
      </c>
      <c r="U27" s="17" t="e">
        <f>SUM(T27/T37)</f>
        <v>#DIV/0!</v>
      </c>
      <c r="V27" s="68">
        <v>0</v>
      </c>
      <c r="W27" s="17" t="e">
        <f>SUM(V27/V37)</f>
        <v>#DIV/0!</v>
      </c>
      <c r="X27" s="68">
        <v>0</v>
      </c>
      <c r="Y27" s="17" t="e">
        <f>SUM(X27/X37)</f>
        <v>#DIV/0!</v>
      </c>
      <c r="Z27" s="68">
        <v>0</v>
      </c>
      <c r="AA27" s="17" t="e">
        <f>SUM(Z27/Z37)</f>
        <v>#DIV/0!</v>
      </c>
      <c r="AB27" s="68">
        <v>0</v>
      </c>
      <c r="AC27" s="17" t="e">
        <f>SUM(AB27/AB37)</f>
        <v>#DIV/0!</v>
      </c>
      <c r="AD27" s="16">
        <f t="shared" si="0"/>
        <v>8.302078642156534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68">
        <v>0</v>
      </c>
      <c r="M28" s="17"/>
      <c r="N28" s="68">
        <v>0</v>
      </c>
      <c r="O28" s="17"/>
      <c r="P28" s="12"/>
      <c r="Q28" s="5"/>
      <c r="R28" s="68">
        <v>0</v>
      </c>
      <c r="S28" s="17"/>
      <c r="T28" s="68">
        <v>0</v>
      </c>
      <c r="U28" s="17"/>
      <c r="V28" s="68">
        <v>0</v>
      </c>
      <c r="W28" s="17"/>
      <c r="X28" s="68">
        <v>0</v>
      </c>
      <c r="Y28" s="17"/>
      <c r="Z28" s="68">
        <v>0</v>
      </c>
      <c r="AA28" s="17"/>
      <c r="AB28" s="68">
        <v>0</v>
      </c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f>'[2]MAR-07'!$AE$103*'[1]MARCH 07'!$AZ28</f>
        <v>0</v>
      </c>
      <c r="I29" s="17">
        <f>SUM(H29/H37)</f>
        <v>0</v>
      </c>
      <c r="J29" s="16">
        <f>'[2]APR-07'!$AD$98*'[1]APRIL 07'!$AX28</f>
        <v>0</v>
      </c>
      <c r="K29" s="17">
        <f>SUM(J29/J37)</f>
        <v>0</v>
      </c>
      <c r="L29" s="68">
        <v>0</v>
      </c>
      <c r="M29" s="17" t="e">
        <f>SUM(L29/L37)</f>
        <v>#DIV/0!</v>
      </c>
      <c r="N29" s="68">
        <v>0</v>
      </c>
      <c r="O29" s="17" t="e">
        <f>SUM(N29/N37)</f>
        <v>#DIV/0!</v>
      </c>
      <c r="P29" s="12">
        <v>13</v>
      </c>
      <c r="Q29" s="5" t="s">
        <v>10</v>
      </c>
      <c r="R29" s="68">
        <v>0</v>
      </c>
      <c r="S29" s="17" t="e">
        <f>SUM(R29/R37)</f>
        <v>#DIV/0!</v>
      </c>
      <c r="T29" s="68">
        <v>0</v>
      </c>
      <c r="U29" s="17" t="e">
        <f>SUM(T29/T37)</f>
        <v>#DIV/0!</v>
      </c>
      <c r="V29" s="68">
        <v>0</v>
      </c>
      <c r="W29" s="17" t="e">
        <f>SUM(V29/V37)</f>
        <v>#DIV/0!</v>
      </c>
      <c r="X29" s="68">
        <v>0</v>
      </c>
      <c r="Y29" s="17" t="e">
        <f>SUM(X29/X37)</f>
        <v>#DIV/0!</v>
      </c>
      <c r="Z29" s="68">
        <v>0</v>
      </c>
      <c r="AA29" s="17" t="e">
        <f>SUM(Z29/Z37)</f>
        <v>#DIV/0!</v>
      </c>
      <c r="AB29" s="68">
        <v>0</v>
      </c>
      <c r="AC29" s="17" t="e">
        <f>SUM(AB29/AB37)</f>
        <v>#DIV/0!</v>
      </c>
      <c r="AD29" s="16">
        <f t="shared" si="0"/>
        <v>0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68">
        <v>0</v>
      </c>
      <c r="M30" s="17"/>
      <c r="N30" s="68">
        <v>0</v>
      </c>
      <c r="O30" s="17"/>
      <c r="P30" s="12"/>
      <c r="Q30" s="5"/>
      <c r="R30" s="68">
        <v>0</v>
      </c>
      <c r="S30" s="17"/>
      <c r="T30" s="68">
        <v>0</v>
      </c>
      <c r="U30" s="17"/>
      <c r="V30" s="68">
        <v>0</v>
      </c>
      <c r="W30" s="17"/>
      <c r="X30" s="68">
        <v>0</v>
      </c>
      <c r="Y30" s="17"/>
      <c r="Z30" s="68">
        <v>0</v>
      </c>
      <c r="AA30" s="17"/>
      <c r="AB30" s="68">
        <v>0</v>
      </c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68">
        <v>0</v>
      </c>
      <c r="M31" s="17"/>
      <c r="N31" s="68">
        <v>0</v>
      </c>
      <c r="O31" s="17"/>
      <c r="P31" s="12">
        <v>14</v>
      </c>
      <c r="Q31" s="5" t="s">
        <v>11</v>
      </c>
      <c r="R31" s="68">
        <v>0</v>
      </c>
      <c r="S31" s="17"/>
      <c r="T31" s="68">
        <v>0</v>
      </c>
      <c r="U31" s="17"/>
      <c r="V31" s="68">
        <v>0</v>
      </c>
      <c r="W31" s="17"/>
      <c r="X31" s="68">
        <v>0</v>
      </c>
      <c r="Y31" s="17"/>
      <c r="Z31" s="68">
        <v>0</v>
      </c>
      <c r="AA31" s="17"/>
      <c r="AB31" s="68">
        <v>0</v>
      </c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'[2]JAN-07'!$AE$81*'[1]JAN 07'!$AY31</f>
        <v>69.14391046354504</v>
      </c>
      <c r="E32" s="17">
        <f>SUM(D32/D37)</f>
        <v>0.2385595876575886</v>
      </c>
      <c r="F32" s="16">
        <f>'[2]FEB-07'!$AD$93*'[1]FEB 07'!$AW31</f>
        <v>59.04915567974696</v>
      </c>
      <c r="G32" s="17">
        <f>SUM(F32/F37)</f>
        <v>0.2210921954455008</v>
      </c>
      <c r="H32" s="16">
        <f>'[2]MAR-07'!$AE$103*'[1]MARCH 07'!$AZ31</f>
        <v>73.9821815608799</v>
      </c>
      <c r="I32" s="17">
        <f>SUM(H32/H37)</f>
        <v>0.24106933498181313</v>
      </c>
      <c r="J32" s="16">
        <f>'[2]APR-07'!$AD$98*'[1]APRIL 07'!$AX31</f>
        <v>59.91235493736646</v>
      </c>
      <c r="K32" s="17">
        <f>SUM(J32/J37)</f>
        <v>0.22255551792539557</v>
      </c>
      <c r="L32" s="68">
        <v>0</v>
      </c>
      <c r="M32" s="17" t="e">
        <f>SUM(L32/L37)</f>
        <v>#DIV/0!</v>
      </c>
      <c r="N32" s="68">
        <v>0</v>
      </c>
      <c r="O32" s="17" t="e">
        <f>SUM(N32/N37)</f>
        <v>#DIV/0!</v>
      </c>
      <c r="P32" s="12"/>
      <c r="Q32" s="5" t="s">
        <v>26</v>
      </c>
      <c r="R32" s="68">
        <v>0</v>
      </c>
      <c r="S32" s="17" t="e">
        <f>SUM(R32/R37)</f>
        <v>#DIV/0!</v>
      </c>
      <c r="T32" s="68">
        <v>0</v>
      </c>
      <c r="U32" s="17" t="e">
        <f>SUM(T32/T37)</f>
        <v>#DIV/0!</v>
      </c>
      <c r="V32" s="68">
        <v>0</v>
      </c>
      <c r="W32" s="17" t="e">
        <f>SUM(V32/V37)</f>
        <v>#DIV/0!</v>
      </c>
      <c r="X32" s="68">
        <v>0</v>
      </c>
      <c r="Y32" s="17" t="e">
        <f>SUM(X32/X37)</f>
        <v>#DIV/0!</v>
      </c>
      <c r="Z32" s="68">
        <v>0</v>
      </c>
      <c r="AA32" s="17" t="e">
        <f>SUM(Z32/Z37)</f>
        <v>#DIV/0!</v>
      </c>
      <c r="AB32" s="68">
        <v>0</v>
      </c>
      <c r="AC32" s="17" t="e">
        <f>SUM(AB32/AB37)</f>
        <v>#DIV/0!</v>
      </c>
      <c r="AD32" s="16">
        <f t="shared" si="0"/>
        <v>262.08760264153835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'[2]JAN-07'!$AE$81*'[1]JAN 07'!$AY32</f>
        <v>26.24440397156454</v>
      </c>
      <c r="E33" s="17">
        <f>SUM(D33/D37)</f>
        <v>0.0905481646583548</v>
      </c>
      <c r="F33" s="16">
        <f>'[2]FEB-07'!$AD$93*'[1]FEB 07'!$AW32</f>
        <v>22.416809100644677</v>
      </c>
      <c r="G33" s="17">
        <f>SUM(F33/F37)</f>
        <v>0.08393314827097714</v>
      </c>
      <c r="H33" s="16">
        <f>'[2]MAR-07'!$AE$103*'[1]MARCH 07'!$AZ32</f>
        <v>29.741432595203136</v>
      </c>
      <c r="I33" s="17">
        <f>SUM(H33/H37)</f>
        <v>0.09691181343756482</v>
      </c>
      <c r="J33" s="16">
        <f>'[2]APR-07'!$AD$98*'[1]APRIL 07'!$AX32</f>
        <v>24.746407474129626</v>
      </c>
      <c r="K33" s="17">
        <f>SUM(J33/J37)</f>
        <v>0.09192510523005469</v>
      </c>
      <c r="L33" s="68">
        <v>0</v>
      </c>
      <c r="M33" s="17" t="e">
        <f>SUM(L33/L37)</f>
        <v>#DIV/0!</v>
      </c>
      <c r="N33" s="68">
        <v>0</v>
      </c>
      <c r="O33" s="17" t="e">
        <f>SUM(N33/N37)</f>
        <v>#DIV/0!</v>
      </c>
      <c r="P33" s="12"/>
      <c r="Q33" s="5" t="s">
        <v>27</v>
      </c>
      <c r="R33" s="68">
        <v>0</v>
      </c>
      <c r="S33" s="17" t="e">
        <f>SUM(R33/R37)</f>
        <v>#DIV/0!</v>
      </c>
      <c r="T33" s="68">
        <v>0</v>
      </c>
      <c r="U33" s="17" t="e">
        <f>SUM(T33/T37)</f>
        <v>#DIV/0!</v>
      </c>
      <c r="V33" s="68">
        <v>0</v>
      </c>
      <c r="W33" s="17" t="e">
        <f>SUM(V33/V37)</f>
        <v>#DIV/0!</v>
      </c>
      <c r="X33" s="68">
        <v>0</v>
      </c>
      <c r="Y33" s="17" t="e">
        <f>SUM(X33/X37)</f>
        <v>#DIV/0!</v>
      </c>
      <c r="Z33" s="68">
        <v>0</v>
      </c>
      <c r="AA33" s="17" t="e">
        <f>SUM(Z33/Z37)</f>
        <v>#DIV/0!</v>
      </c>
      <c r="AB33" s="68">
        <v>0</v>
      </c>
      <c r="AC33" s="17" t="e">
        <f>SUM(AB33/AB37)</f>
        <v>#DIV/0!</v>
      </c>
      <c r="AD33" s="16">
        <f t="shared" si="0"/>
        <v>103.14905314154198</v>
      </c>
      <c r="AE33" s="1"/>
      <c r="AF33" s="62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68">
        <v>0</v>
      </c>
      <c r="M34" s="17"/>
      <c r="N34" s="68">
        <v>0</v>
      </c>
      <c r="O34" s="17"/>
      <c r="P34" s="12"/>
      <c r="Q34" s="5"/>
      <c r="R34" s="68">
        <v>0</v>
      </c>
      <c r="S34" s="17"/>
      <c r="T34" s="68">
        <v>0</v>
      </c>
      <c r="U34" s="17"/>
      <c r="V34" s="68">
        <v>0</v>
      </c>
      <c r="W34" s="17"/>
      <c r="X34" s="68">
        <v>0</v>
      </c>
      <c r="Y34" s="17"/>
      <c r="Z34" s="68">
        <v>0</v>
      </c>
      <c r="AA34" s="17"/>
      <c r="AB34" s="68">
        <v>0</v>
      </c>
      <c r="AC34" s="17"/>
      <c r="AD34" s="16"/>
      <c r="AE34" s="1"/>
      <c r="AF34" s="62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0</v>
      </c>
      <c r="E35" s="17">
        <f>SUM(D35/D37)</f>
        <v>0</v>
      </c>
      <c r="F35" s="16">
        <f>'[2]FEB-07'!$AD$93*'[1]FEB 07'!$AW$35</f>
        <v>3.4445340813185723</v>
      </c>
      <c r="G35" s="17">
        <f>SUM(F35/F37)</f>
        <v>0.012897044734320878</v>
      </c>
      <c r="H35" s="16">
        <f>'[2]MAR-07'!$AE$103*'[1]MARCH 07'!$AZ34</f>
        <v>3.4587175759716176</v>
      </c>
      <c r="I35" s="17">
        <f>SUM(H35/H37)</f>
        <v>0.011270156250302792</v>
      </c>
      <c r="J35" s="16">
        <f>'[2]APR-07'!$AD$98*'[1]APRIL 07'!$AX34</f>
        <v>2.539762872344882</v>
      </c>
      <c r="K35" s="17">
        <f>SUM(J35/J37)</f>
        <v>0.009434418694663506</v>
      </c>
      <c r="L35" s="68">
        <v>0</v>
      </c>
      <c r="M35" s="17" t="e">
        <f>SUM(L35/L37)</f>
        <v>#DIV/0!</v>
      </c>
      <c r="N35" s="68">
        <v>0</v>
      </c>
      <c r="O35" s="17" t="e">
        <f>SUM(N35/N37)</f>
        <v>#DIV/0!</v>
      </c>
      <c r="P35" s="12">
        <v>15</v>
      </c>
      <c r="Q35" s="5" t="s">
        <v>28</v>
      </c>
      <c r="R35" s="68">
        <v>0</v>
      </c>
      <c r="S35" s="17" t="e">
        <f>SUM(R35/R37)</f>
        <v>#DIV/0!</v>
      </c>
      <c r="T35" s="68">
        <v>0</v>
      </c>
      <c r="U35" s="17" t="e">
        <f>SUM(T35/T37)</f>
        <v>#DIV/0!</v>
      </c>
      <c r="V35" s="68">
        <v>0</v>
      </c>
      <c r="W35" s="17" t="e">
        <f>SUM(V35/V37)</f>
        <v>#DIV/0!</v>
      </c>
      <c r="X35" s="68">
        <v>0</v>
      </c>
      <c r="Y35" s="17" t="e">
        <f>SUM(X35/X37)</f>
        <v>#DIV/0!</v>
      </c>
      <c r="Z35" s="68">
        <v>0</v>
      </c>
      <c r="AA35" s="17" t="e">
        <f>SUM(Z35/Z37)</f>
        <v>#DIV/0!</v>
      </c>
      <c r="AB35" s="68">
        <v>0</v>
      </c>
      <c r="AC35" s="17" t="e">
        <f>SUM(AB35/AB37)</f>
        <v>#DIV/0!</v>
      </c>
      <c r="AD35" s="16">
        <f t="shared" si="0"/>
        <v>9.443014529635072</v>
      </c>
      <c r="AE35" s="1"/>
      <c r="AF35" s="62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68">
        <v>0</v>
      </c>
      <c r="M36" s="17"/>
      <c r="N36" s="68">
        <v>0</v>
      </c>
      <c r="O36" s="17"/>
      <c r="P36" s="12"/>
      <c r="Q36" s="5"/>
      <c r="R36" s="68">
        <v>0</v>
      </c>
      <c r="S36" s="17"/>
      <c r="T36" s="68">
        <v>0</v>
      </c>
      <c r="U36" s="17"/>
      <c r="V36" s="68">
        <v>0</v>
      </c>
      <c r="W36" s="17"/>
      <c r="X36" s="68">
        <v>0</v>
      </c>
      <c r="Y36" s="17"/>
      <c r="Z36" s="68">
        <v>0</v>
      </c>
      <c r="AA36" s="17"/>
      <c r="AB36" s="68">
        <v>0</v>
      </c>
      <c r="AC36" s="17"/>
      <c r="AD36" s="16"/>
      <c r="AE36" s="1"/>
      <c r="AF36" s="62"/>
    </row>
    <row r="37" spans="1:32" s="33" customFormat="1" ht="13.5" thickBot="1">
      <c r="A37" s="19"/>
      <c r="B37" s="20" t="s">
        <v>30</v>
      </c>
      <c r="C37" s="21"/>
      <c r="D37" s="22">
        <f>SUM(D5:D36)</f>
        <v>289.8391598613478</v>
      </c>
      <c r="E37" s="23">
        <v>1</v>
      </c>
      <c r="F37" s="22">
        <f aca="true" t="shared" si="1" ref="F37:K37">SUM(F5:F36)</f>
        <v>267.0793311394955</v>
      </c>
      <c r="G37" s="23">
        <f t="shared" si="1"/>
        <v>1</v>
      </c>
      <c r="H37" s="22">
        <f t="shared" si="1"/>
        <v>306.8917146449228</v>
      </c>
      <c r="I37" s="23">
        <f t="shared" si="1"/>
        <v>1.0000000000000004</v>
      </c>
      <c r="J37" s="22">
        <f t="shared" si="1"/>
        <v>269.2018400435711</v>
      </c>
      <c r="K37" s="23">
        <f t="shared" si="1"/>
        <v>1.0000000000000004</v>
      </c>
      <c r="L37" s="68">
        <v>0</v>
      </c>
      <c r="M37" s="23" t="e">
        <f>SUM(M5:M36)</f>
        <v>#DIV/0!</v>
      </c>
      <c r="N37" s="68">
        <v>0</v>
      </c>
      <c r="O37" s="23" t="e">
        <f>SUM(O5:O36)</f>
        <v>#DIV/0!</v>
      </c>
      <c r="P37" s="19"/>
      <c r="Q37" s="20" t="s">
        <v>30</v>
      </c>
      <c r="R37" s="68">
        <v>0</v>
      </c>
      <c r="S37" s="23" t="e">
        <f>SUM(S5:S36)</f>
        <v>#DIV/0!</v>
      </c>
      <c r="T37" s="68">
        <v>0</v>
      </c>
      <c r="U37" s="23" t="e">
        <f>SUM(U5:U36)</f>
        <v>#DIV/0!</v>
      </c>
      <c r="V37" s="68">
        <v>0</v>
      </c>
      <c r="W37" s="23" t="e">
        <f>SUM(W5:W36)</f>
        <v>#DIV/0!</v>
      </c>
      <c r="X37" s="68">
        <v>0</v>
      </c>
      <c r="Y37" s="23" t="e">
        <f>SUM(Y5:Y36)</f>
        <v>#DIV/0!</v>
      </c>
      <c r="Z37" s="68">
        <v>0</v>
      </c>
      <c r="AA37" s="65" t="e">
        <f>SUM(AA5:AA36)</f>
        <v>#DIV/0!</v>
      </c>
      <c r="AB37" s="68">
        <v>0</v>
      </c>
      <c r="AC37" s="23" t="e">
        <f>SUM(AC5:AC36)</f>
        <v>#DIV/0!</v>
      </c>
      <c r="AD37" s="22">
        <f t="shared" si="0"/>
        <v>1133.0120456893371</v>
      </c>
      <c r="AE37" s="1"/>
      <c r="AF37" s="62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4"/>
      <c r="W38" s="3"/>
      <c r="X38" s="16"/>
      <c r="Y38" s="3"/>
      <c r="Z38" s="1"/>
      <c r="AA38" s="3"/>
      <c r="AB38" s="1"/>
      <c r="AC38" s="3"/>
      <c r="AD38" s="64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'[2]JAN-07'!$AE$81*'[1]JAN 07'!$AY$37</f>
        <v>0</v>
      </c>
      <c r="E39" s="17">
        <f>D39/$D37</f>
        <v>0</v>
      </c>
      <c r="F39" s="16">
        <f>'[2]FEB-07'!$AD$93*'[1]FEB 07'!$AW$37</f>
        <v>41.29066886050454</v>
      </c>
      <c r="G39" s="17">
        <f>SUM(F39/F37)</f>
        <v>0.15460076481522425</v>
      </c>
      <c r="H39" s="16">
        <f>'[2]MAR-07'!$AE$103*'[1]MARCH 07'!$AZ36</f>
        <v>51.874519125187014</v>
      </c>
      <c r="I39" s="17">
        <f>SUM(H39/H37)</f>
        <v>0.16903199613976683</v>
      </c>
      <c r="J39" s="16">
        <f>'[2]APR-07'!$AD$98*'[1]APRIL 07'!$AX36</f>
        <v>41.67815995642884</v>
      </c>
      <c r="K39" s="17">
        <f>SUM(J39/J37)</f>
        <v>0.15482122986114474</v>
      </c>
      <c r="L39" s="16">
        <v>0</v>
      </c>
      <c r="M39" s="17" t="e">
        <f>SUM(L39/L37)</f>
        <v>#DIV/0!</v>
      </c>
      <c r="N39" s="16">
        <v>0</v>
      </c>
      <c r="O39" s="17" t="e">
        <f>SUM(N39/N37)</f>
        <v>#DIV/0!</v>
      </c>
      <c r="P39" s="12">
        <v>16</v>
      </c>
      <c r="Q39" s="5" t="s">
        <v>29</v>
      </c>
      <c r="R39" s="16">
        <v>0</v>
      </c>
      <c r="S39" s="17" t="e">
        <f>SUM(R39/R37)</f>
        <v>#DIV/0!</v>
      </c>
      <c r="T39" s="16">
        <v>0</v>
      </c>
      <c r="U39" s="17" t="e">
        <f>SUM(T39/T37)</f>
        <v>#DIV/0!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 t="shared" si="0"/>
        <v>134.84334794212037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47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</f>
        <v>524.816933670172</v>
      </c>
      <c r="E44" s="17">
        <f>D44/$D52</f>
        <v>0.3560758743862288</v>
      </c>
      <c r="F44" s="16">
        <f>'[4]ACN PAPER'!$C$11+'[4]NORTHERN PAPER'!$D$16+'[4]SMURFIT'!$D$55</f>
        <v>483.04</v>
      </c>
      <c r="G44" s="17">
        <f>SUM(F44/F52)</f>
        <v>0.39331020893383495</v>
      </c>
      <c r="H44" s="16">
        <v>408.82</v>
      </c>
      <c r="I44" s="17">
        <f>SUM(H44/H52)</f>
        <v>0.30628038867537216</v>
      </c>
      <c r="J44" s="16">
        <v>636.65</v>
      </c>
      <c r="K44" s="17">
        <f>SUM(J44/J52)</f>
        <v>0.46115010466691286</v>
      </c>
      <c r="L44" s="16">
        <v>0</v>
      </c>
      <c r="M44" s="17" t="e">
        <f>SUM(L44/L52)</f>
        <v>#DIV/0!</v>
      </c>
      <c r="N44" s="16">
        <v>0</v>
      </c>
      <c r="O44" s="17" t="e">
        <f>SUM(N44/N52)</f>
        <v>#DIV/0!</v>
      </c>
      <c r="P44" s="12">
        <v>1</v>
      </c>
      <c r="Q44" s="5" t="s">
        <v>13</v>
      </c>
      <c r="R44" s="16">
        <v>0</v>
      </c>
      <c r="S44" s="17" t="e">
        <f>SUM(R44/R52)</f>
        <v>#DIV/0!</v>
      </c>
      <c r="T44" s="16">
        <v>0</v>
      </c>
      <c r="U44" s="17" t="e">
        <f>SUM(T44/T52)</f>
        <v>#DIV/0!</v>
      </c>
      <c r="V44" s="16">
        <v>0</v>
      </c>
      <c r="W44" s="17" t="e">
        <f>+V44/V$52</f>
        <v>#DIV/0!</v>
      </c>
      <c r="X44" s="16">
        <v>0</v>
      </c>
      <c r="Y44" s="17" t="e">
        <f>+X44/X$52</f>
        <v>#DIV/0!</v>
      </c>
      <c r="Z44" s="16">
        <v>0</v>
      </c>
      <c r="AA44" s="17" t="e">
        <f>+Z44/Z$54</f>
        <v>#DIV/0!</v>
      </c>
      <c r="AB44" s="16">
        <v>0</v>
      </c>
      <c r="AC44" s="66" t="e">
        <f>+AB44/AB$54</f>
        <v>#DIV/0!</v>
      </c>
      <c r="AD44" s="16">
        <f aca="true" t="shared" si="2" ref="AD44:AD50">SUM(D44+F44+H44+J44+L44+N44+R44+T44+V44+X44+Z44+AB44)</f>
        <v>2053.326933670172</v>
      </c>
      <c r="AE44" s="4"/>
      <c r="AF44" s="56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D45/$D52</f>
        <v>0</v>
      </c>
      <c r="F45" s="16">
        <f>'[4]STRATEGIC '!$C$15</f>
        <v>266.53</v>
      </c>
      <c r="G45" s="17">
        <f>SUM(F45/F52)</f>
        <v>0.2170192323350758</v>
      </c>
      <c r="H45" s="16">
        <v>410.43</v>
      </c>
      <c r="I45" s="17">
        <f>SUM(H45/H52)</f>
        <v>0.3074865709212685</v>
      </c>
      <c r="J45" s="16">
        <v>288.29</v>
      </c>
      <c r="K45" s="17">
        <f>SUM(J45/J52)</f>
        <v>0.20881954555002644</v>
      </c>
      <c r="L45" s="16">
        <v>0</v>
      </c>
      <c r="M45" s="17" t="e">
        <f>SUM(L45/L52)</f>
        <v>#DIV/0!</v>
      </c>
      <c r="N45" s="16">
        <v>0</v>
      </c>
      <c r="O45" s="17" t="e">
        <f>SUM(N45/N52)</f>
        <v>#DIV/0!</v>
      </c>
      <c r="P45" s="12">
        <v>2</v>
      </c>
      <c r="Q45" s="5" t="s">
        <v>11</v>
      </c>
      <c r="R45" s="16">
        <v>0</v>
      </c>
      <c r="S45" s="17" t="e">
        <f>SUM(R45/R52)</f>
        <v>#DIV/0!</v>
      </c>
      <c r="T45" s="16">
        <v>0</v>
      </c>
      <c r="U45" s="17" t="e">
        <f>SUM(T45/T52)</f>
        <v>#DIV/0!</v>
      </c>
      <c r="V45" s="16">
        <v>0</v>
      </c>
      <c r="W45" s="17" t="e">
        <f>+V45/V$52</f>
        <v>#DIV/0!</v>
      </c>
      <c r="X45" s="16">
        <v>0</v>
      </c>
      <c r="Y45" s="17" t="e">
        <f>+X45/X$52</f>
        <v>#DIV/0!</v>
      </c>
      <c r="Z45" s="16">
        <v>0</v>
      </c>
      <c r="AA45" s="17" t="e">
        <f>+Z45/Z$54</f>
        <v>#DIV/0!</v>
      </c>
      <c r="AB45" s="16">
        <v>0</v>
      </c>
      <c r="AC45" s="66" t="e">
        <f>+AB45/AB$54</f>
        <v>#DIV/0!</v>
      </c>
      <c r="AD45" s="16">
        <f t="shared" si="2"/>
        <v>965.25</v>
      </c>
      <c r="AE45" s="4"/>
      <c r="AF45" s="56"/>
    </row>
    <row r="46" spans="1:32" s="39" customFormat="1" ht="17.25" customHeight="1">
      <c r="A46" s="12">
        <v>3</v>
      </c>
      <c r="B46" s="45" t="s">
        <v>35</v>
      </c>
      <c r="C46" s="52" t="s">
        <v>12</v>
      </c>
      <c r="D46" s="46">
        <f>772.69+63.91-D21-D19-D23-D25-D27</f>
        <v>814.243805416838</v>
      </c>
      <c r="E46" s="53">
        <f>D46/$D52</f>
        <v>0.5524451601624248</v>
      </c>
      <c r="F46" s="46">
        <f>'[4]CUSTOM ALLOY INDUSTRIAL'!$C$58+'[4]RECYCLE ZONE'!$C$7+'[4]DRIP HOSE'!$E$7+'[4]STD IRON'!$C$13</f>
        <v>328.05</v>
      </c>
      <c r="G46" s="53">
        <f>SUM(F46/F52)</f>
        <v>0.26711124138941816</v>
      </c>
      <c r="H46" s="46">
        <v>324.05</v>
      </c>
      <c r="I46" s="53">
        <f>SUM(H46/H52)</f>
        <v>0.24277227129361176</v>
      </c>
      <c r="J46" s="46">
        <f>170.59+84.58</f>
        <v>255.17000000000002</v>
      </c>
      <c r="K46" s="53">
        <f>SUM(J46/J52)</f>
        <v>0.18482945450067725</v>
      </c>
      <c r="L46" s="46">
        <v>0</v>
      </c>
      <c r="M46" s="53" t="e">
        <f>SUM(L46/L52)</f>
        <v>#DIV/0!</v>
      </c>
      <c r="N46" s="46">
        <v>0</v>
      </c>
      <c r="O46" s="53" t="e">
        <f>SUM(N46/N52)</f>
        <v>#DIV/0!</v>
      </c>
      <c r="P46" s="12">
        <v>3</v>
      </c>
      <c r="Q46" s="45" t="s">
        <v>35</v>
      </c>
      <c r="R46" s="46">
        <v>0</v>
      </c>
      <c r="S46" s="53" t="e">
        <f>SUM(R46/R52)</f>
        <v>#DIV/0!</v>
      </c>
      <c r="T46" s="46">
        <v>0</v>
      </c>
      <c r="U46" s="53" t="e">
        <f>SUM(T46/T52)</f>
        <v>#DIV/0!</v>
      </c>
      <c r="V46" s="46">
        <v>0</v>
      </c>
      <c r="W46" s="53" t="e">
        <f>+V46/V$52</f>
        <v>#DIV/0!</v>
      </c>
      <c r="X46" s="46">
        <v>0</v>
      </c>
      <c r="Y46" s="53" t="e">
        <f>+X46/X$52</f>
        <v>#DIV/0!</v>
      </c>
      <c r="Z46" s="46">
        <v>0</v>
      </c>
      <c r="AA46" s="53" t="e">
        <f>+Z46/Z$54</f>
        <v>#DIV/0!</v>
      </c>
      <c r="AB46" s="46">
        <v>0</v>
      </c>
      <c r="AC46" s="67" t="e">
        <f>+AB46/AB$54</f>
        <v>#DIV/0!</v>
      </c>
      <c r="AD46" s="16">
        <f t="shared" si="2"/>
        <v>1721.513805416838</v>
      </c>
      <c r="AE46" s="4"/>
      <c r="AF46" s="56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28.59</v>
      </c>
      <c r="E47" s="17">
        <f>D47/$D52</f>
        <v>0.019397638672802742</v>
      </c>
      <c r="F47" s="16">
        <v>37.82</v>
      </c>
      <c r="G47" s="17">
        <f>SUM(F47/F52)</f>
        <v>0.030794534825019954</v>
      </c>
      <c r="H47" s="16">
        <v>68.8</v>
      </c>
      <c r="I47" s="17">
        <f>SUM(H47/H52)</f>
        <v>0.05154368852029158</v>
      </c>
      <c r="J47" s="16">
        <v>56.8</v>
      </c>
      <c r="K47" s="17">
        <f>SUM(J47/J52)</f>
        <v>0.041142426678835546</v>
      </c>
      <c r="L47" s="16">
        <v>0</v>
      </c>
      <c r="M47" s="17" t="e">
        <f>SUM(L47/L52)</f>
        <v>#DIV/0!</v>
      </c>
      <c r="N47" s="16">
        <v>0</v>
      </c>
      <c r="O47" s="17" t="e">
        <f>SUM(N47/N52)</f>
        <v>#DIV/0!</v>
      </c>
      <c r="P47" s="61">
        <v>4</v>
      </c>
      <c r="Q47" s="5" t="s">
        <v>42</v>
      </c>
      <c r="R47" s="16">
        <v>0</v>
      </c>
      <c r="S47" s="17" t="e">
        <f>SUM(R47/R52)</f>
        <v>#DIV/0!</v>
      </c>
      <c r="T47" s="16">
        <v>0</v>
      </c>
      <c r="U47" s="17" t="e">
        <f>SUM(T47/T52)</f>
        <v>#DIV/0!</v>
      </c>
      <c r="V47" s="16">
        <v>0</v>
      </c>
      <c r="W47" s="17" t="e">
        <f>SUM(V47/V52)</f>
        <v>#DIV/0!</v>
      </c>
      <c r="X47" s="16">
        <v>0</v>
      </c>
      <c r="Y47" s="17" t="e">
        <f>SUM(X47/X52)</f>
        <v>#DIV/0!</v>
      </c>
      <c r="Z47" s="16">
        <v>0</v>
      </c>
      <c r="AA47" s="53" t="e">
        <f>+Z47/Z$54</f>
        <v>#DIV/0!</v>
      </c>
      <c r="AB47" s="16">
        <v>0</v>
      </c>
      <c r="AC47" s="67" t="e">
        <f>+AB47/AB$54</f>
        <v>#DIV/0!</v>
      </c>
      <c r="AD47" s="16">
        <f t="shared" si="2"/>
        <v>192.01</v>
      </c>
      <c r="AE47" s="4"/>
      <c r="AF47" s="56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D48/$D52</f>
        <v>0.002320389096221944</v>
      </c>
      <c r="F48" s="16">
        <v>30.78</v>
      </c>
      <c r="G48" s="17">
        <f>SUM(F48/F52)</f>
        <v>0.025062289315550348</v>
      </c>
      <c r="H48" s="16">
        <v>23.2</v>
      </c>
      <c r="I48" s="17">
        <f>SUM(H48/H52)</f>
        <v>0.017381011245214604</v>
      </c>
      <c r="J48" s="16">
        <v>32.48</v>
      </c>
      <c r="K48" s="17">
        <f>SUM(J48/J52)</f>
        <v>0.02352651441071441</v>
      </c>
      <c r="L48" s="16">
        <v>0</v>
      </c>
      <c r="M48" s="17" t="e">
        <f>SUM(L48/L52)</f>
        <v>#DIV/0!</v>
      </c>
      <c r="N48" s="16">
        <v>0</v>
      </c>
      <c r="O48" s="17" t="e">
        <f>SUM(N48/N52)</f>
        <v>#DIV/0!</v>
      </c>
      <c r="P48" s="61">
        <v>5</v>
      </c>
      <c r="Q48" s="5" t="s">
        <v>36</v>
      </c>
      <c r="R48" s="16">
        <v>0</v>
      </c>
      <c r="S48" s="17" t="e">
        <f>SUM(R48/R52)</f>
        <v>#DIV/0!</v>
      </c>
      <c r="T48" s="16">
        <v>0</v>
      </c>
      <c r="U48" s="17" t="e">
        <f>SUM(T48/T52)</f>
        <v>#DIV/0!</v>
      </c>
      <c r="V48" s="16">
        <v>0</v>
      </c>
      <c r="W48" s="17" t="e">
        <f>SUM(V48/V52)</f>
        <v>#DIV/0!</v>
      </c>
      <c r="X48" s="16">
        <v>0</v>
      </c>
      <c r="Y48" s="17" t="e">
        <f>SUM(X48/X52)</f>
        <v>#DIV/0!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 t="shared" si="2"/>
        <v>89.88</v>
      </c>
      <c r="AE48" s="4"/>
      <c r="AF48" s="56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46"/>
      <c r="E49" s="53"/>
      <c r="F49" s="46"/>
      <c r="G49" s="53"/>
      <c r="H49" s="46"/>
      <c r="I49" s="53"/>
      <c r="J49" s="46"/>
      <c r="K49" s="53"/>
      <c r="L49" s="46"/>
      <c r="M49" s="53"/>
      <c r="N49" s="46"/>
      <c r="O49" s="53"/>
      <c r="P49" s="61">
        <v>6</v>
      </c>
      <c r="Q49" s="5" t="s">
        <v>43</v>
      </c>
      <c r="R49" s="46"/>
      <c r="S49" s="53"/>
      <c r="T49" s="46"/>
      <c r="U49" s="53" t="e">
        <f>SUM(T49/T52)</f>
        <v>#DIV/0!</v>
      </c>
      <c r="V49" s="46"/>
      <c r="W49" s="53" t="e">
        <f>SUM(V49/V52)</f>
        <v>#DIV/0!</v>
      </c>
      <c r="X49" s="46"/>
      <c r="Y49" s="53" t="e">
        <f>SUM(X49/X52)</f>
        <v>#DIV/0!</v>
      </c>
      <c r="Z49" s="46"/>
      <c r="AA49" s="53" t="e">
        <f>SUM(Z49/Z52)</f>
        <v>#DIV/0!</v>
      </c>
      <c r="AB49" s="46"/>
      <c r="AC49" s="53" t="e">
        <f>SUM(AB49/AB52)</f>
        <v>#DIV/0!</v>
      </c>
      <c r="AD49" s="16">
        <f t="shared" si="2"/>
        <v>0</v>
      </c>
      <c r="AE49" s="4"/>
      <c r="AF49" s="56"/>
    </row>
    <row r="50" spans="1:32" s="39" customFormat="1" ht="16.5" customHeight="1">
      <c r="A50" s="12">
        <v>7</v>
      </c>
      <c r="B50" s="5" t="s">
        <v>46</v>
      </c>
      <c r="C50" s="15" t="s">
        <v>12</v>
      </c>
      <c r="D50" s="16">
        <v>102.82</v>
      </c>
      <c r="E50" s="17"/>
      <c r="F50" s="16">
        <f>'[3]FEB-07'!$AC$10</f>
        <v>81.92</v>
      </c>
      <c r="G50" s="17"/>
      <c r="H50" s="16">
        <f>'[3]MAR-07'!$AE$10</f>
        <v>99.49</v>
      </c>
      <c r="I50" s="17"/>
      <c r="J50" s="16">
        <v>111.18</v>
      </c>
      <c r="K50" s="17"/>
      <c r="L50" s="16"/>
      <c r="M50" s="17"/>
      <c r="N50" s="16"/>
      <c r="O50" s="17"/>
      <c r="P50" s="12">
        <v>7</v>
      </c>
      <c r="Q50" s="5" t="s">
        <v>45</v>
      </c>
      <c r="R50" s="15"/>
      <c r="S50" s="17"/>
      <c r="T50" s="16"/>
      <c r="U50" s="17"/>
      <c r="V50" s="16"/>
      <c r="W50" s="17"/>
      <c r="X50" s="16"/>
      <c r="Y50" s="17"/>
      <c r="Z50" s="16"/>
      <c r="AA50" s="17"/>
      <c r="AB50" s="16"/>
      <c r="AC50" s="17"/>
      <c r="AD50" s="16">
        <f t="shared" si="2"/>
        <v>395.41</v>
      </c>
      <c r="AE50" s="4"/>
      <c r="AF50" s="56"/>
    </row>
    <row r="51" spans="1:32" s="33" customFormat="1" ht="12.75">
      <c r="A51" s="1"/>
      <c r="B51" s="1"/>
      <c r="C51" s="25"/>
      <c r="D51" s="18"/>
      <c r="E51" s="51"/>
      <c r="F51" s="24"/>
      <c r="G51" s="47"/>
      <c r="H51" s="55"/>
      <c r="I51" s="47"/>
      <c r="J51" s="24"/>
      <c r="K51" s="47"/>
      <c r="L51" s="24"/>
      <c r="M51" s="47"/>
      <c r="N51" s="24"/>
      <c r="O51" s="47"/>
      <c r="P51" s="24"/>
      <c r="Q51" s="24"/>
      <c r="R51" s="24"/>
      <c r="S51" s="47"/>
      <c r="T51" s="56"/>
      <c r="U51" s="57"/>
      <c r="V51" s="24"/>
      <c r="W51" s="47"/>
      <c r="X51" s="24"/>
      <c r="Y51" s="47" t="s">
        <v>0</v>
      </c>
      <c r="Z51" s="24"/>
      <c r="AA51" s="47"/>
      <c r="AB51" s="24"/>
      <c r="AC51" s="47"/>
      <c r="AD51" s="24"/>
      <c r="AE51" s="1"/>
      <c r="AF51" s="24"/>
    </row>
    <row r="52" spans="1:32" s="33" customFormat="1" ht="13.5" thickBot="1">
      <c r="A52" s="19"/>
      <c r="B52" s="20" t="s">
        <v>15</v>
      </c>
      <c r="C52" s="58"/>
      <c r="D52" s="16">
        <f>SUM(D44:D51)</f>
        <v>1473.89073908701</v>
      </c>
      <c r="E52" s="59"/>
      <c r="F52" s="16">
        <f>SUM(F44:F50)</f>
        <v>1228.1399999999999</v>
      </c>
      <c r="G52" s="59"/>
      <c r="H52" s="16">
        <f>SUM(H44:H51)</f>
        <v>1334.79</v>
      </c>
      <c r="I52" s="59"/>
      <c r="J52" s="16">
        <f>SUM(J44:J51)</f>
        <v>1380.5700000000002</v>
      </c>
      <c r="K52" s="59"/>
      <c r="L52" s="16">
        <f>SUM(L44:L51)</f>
        <v>0</v>
      </c>
      <c r="M52" s="59"/>
      <c r="N52" s="16">
        <f>SUM(N44:N51)</f>
        <v>0</v>
      </c>
      <c r="O52" s="59"/>
      <c r="P52" s="60"/>
      <c r="Q52" s="54" t="s">
        <v>15</v>
      </c>
      <c r="R52" s="16">
        <f>SUM(R44:R51)</f>
        <v>0</v>
      </c>
      <c r="S52" s="16"/>
      <c r="T52" s="16">
        <f>SUM(T44:T51)</f>
        <v>0</v>
      </c>
      <c r="U52" s="16"/>
      <c r="V52" s="16">
        <f>SUM(V44:V51)</f>
        <v>0</v>
      </c>
      <c r="W52" s="59"/>
      <c r="X52" s="16">
        <f>SUM(X44:X51)</f>
        <v>0</v>
      </c>
      <c r="Y52" s="59"/>
      <c r="Z52" s="16">
        <f>SUM(Z44:Z51)</f>
        <v>0</v>
      </c>
      <c r="AA52" s="59"/>
      <c r="AB52" s="16">
        <f>SUM(AB44:AB51)</f>
        <v>0</v>
      </c>
      <c r="AC52" s="59"/>
      <c r="AD52" s="16">
        <f>SUM(AD44:AD51)</f>
        <v>5417.39073908701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1763.7298989483577</v>
      </c>
      <c r="E54" s="23"/>
      <c r="F54" s="22">
        <f>F37+F52</f>
        <v>1495.2193311394954</v>
      </c>
      <c r="G54" s="23"/>
      <c r="H54" s="22">
        <f>H37+H52</f>
        <v>1641.6817146449227</v>
      </c>
      <c r="I54" s="23"/>
      <c r="J54" s="22">
        <f>J37+J52</f>
        <v>1649.7718400435713</v>
      </c>
      <c r="K54" s="23"/>
      <c r="L54" s="22">
        <f>L37+L52</f>
        <v>0</v>
      </c>
      <c r="M54" s="23"/>
      <c r="N54" s="22">
        <f>N37+N52</f>
        <v>0</v>
      </c>
      <c r="O54" s="23"/>
      <c r="P54" s="19"/>
      <c r="Q54" s="20" t="s">
        <v>17</v>
      </c>
      <c r="R54" s="22">
        <f>R37+R52</f>
        <v>0</v>
      </c>
      <c r="S54" s="22"/>
      <c r="T54" s="22">
        <f>T37+T52</f>
        <v>0</v>
      </c>
      <c r="U54" s="22"/>
      <c r="V54" s="22">
        <f>V37+V52</f>
        <v>0</v>
      </c>
      <c r="W54" s="44"/>
      <c r="X54" s="22">
        <f>+X52+X37</f>
        <v>0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6550.402784776347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</v>
      </c>
      <c r="E55" s="47"/>
      <c r="F55" s="27">
        <f>F39/F54</f>
        <v>0.02761512508605492</v>
      </c>
      <c r="G55" s="28" t="s">
        <v>0</v>
      </c>
      <c r="H55" s="27">
        <f>H39/H54</f>
        <v>0.03159840221306655</v>
      </c>
      <c r="I55" s="28"/>
      <c r="J55" s="27">
        <f>J39/J54</f>
        <v>0.02526298421685274</v>
      </c>
      <c r="K55" s="28"/>
      <c r="L55" s="27" t="e">
        <f>L39/L54</f>
        <v>#DIV/0!</v>
      </c>
      <c r="M55" s="28"/>
      <c r="N55" s="27" t="e">
        <f>N39/N54</f>
        <v>#DIV/0!</v>
      </c>
      <c r="O55" s="28"/>
      <c r="P55" s="41"/>
      <c r="Q55" s="5" t="s">
        <v>16</v>
      </c>
      <c r="R55" s="27" t="e">
        <f>R39/R54</f>
        <v>#DIV/0!</v>
      </c>
      <c r="S55" s="28"/>
      <c r="T55" s="27" t="e">
        <f>T39/T54</f>
        <v>#DIV/0!</v>
      </c>
      <c r="U55" s="28" t="s">
        <v>0</v>
      </c>
      <c r="V55" s="27" t="e">
        <f>V39/V54</f>
        <v>#DIV/0!</v>
      </c>
      <c r="W55" s="28" t="s">
        <v>0</v>
      </c>
      <c r="X55" s="27" t="e">
        <f>X39/X54</f>
        <v>#DIV/0!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/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41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71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2007-05-10T17:48:22Z</cp:lastPrinted>
  <dcterms:created xsi:type="dcterms:W3CDTF">2005-08-08T20:55:58Z</dcterms:created>
  <dcterms:modified xsi:type="dcterms:W3CDTF">2007-05-11T23:03:19Z</dcterms:modified>
  <cp:category/>
  <cp:version/>
  <cp:contentType/>
  <cp:contentStatus/>
</cp:coreProperties>
</file>