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955" activeTab="0"/>
  </bookViews>
  <sheets>
    <sheet name="jurisdiction results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<sst xmlns="http://schemas.openxmlformats.org/spreadsheetml/2006/main" count="39" uniqueCount="35">
  <si>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E-Waste totals:</t>
  </si>
  <si>
    <t>CRTs</t>
  </si>
  <si>
    <t>Napa Valley Personal Computer Users Group</t>
  </si>
  <si>
    <t>Total Tons E-Waste Collected</t>
  </si>
  <si>
    <t>Other e-waste</t>
  </si>
  <si>
    <t>Total</t>
  </si>
  <si>
    <t>Computer Recycling Center</t>
  </si>
  <si>
    <t>Pre-event dropoffs at MDF (June 1-8)</t>
  </si>
  <si>
    <t>Post-event dropoffs at MDF (June 11-16)</t>
  </si>
  <si>
    <t>Event - Friday (June 9)</t>
  </si>
  <si>
    <t>Event - Saturday (June 10)</t>
  </si>
  <si>
    <t>City of Napa</t>
  </si>
  <si>
    <t>Upper Valley</t>
  </si>
  <si>
    <t>Tonnage by Jurisdiction</t>
  </si>
  <si>
    <t>American Cany.</t>
  </si>
  <si>
    <t>So. County/Berryessa</t>
  </si>
  <si>
    <t>June 9 - CRTs</t>
  </si>
  <si>
    <t>June 9 - other</t>
  </si>
  <si>
    <t>NVPCUG - CRTs</t>
  </si>
  <si>
    <t>Post-event dropoffs - CRTs</t>
  </si>
  <si>
    <t>Post-event dropoffs - other</t>
  </si>
  <si>
    <t>NVPCUG - other</t>
  </si>
  <si>
    <t>CRC - CRTs</t>
  </si>
  <si>
    <t>CRC - other</t>
  </si>
  <si>
    <t>Pre-event dropoffs - CRTs</t>
  </si>
  <si>
    <t>Pre-event dropoffs - other</t>
  </si>
  <si>
    <t>Allocation Percentages (based on surveys)</t>
  </si>
  <si>
    <t>June 9th</t>
  </si>
  <si>
    <t>June 10th</t>
  </si>
  <si>
    <t>Dropoffs at MDF (tonnage allocation)</t>
  </si>
  <si>
    <t>Event Average</t>
  </si>
  <si>
    <t>June 10 - CRTs</t>
  </si>
  <si>
    <t>June 10 - other</t>
  </si>
  <si>
    <t>Am. Canyon</t>
  </si>
  <si>
    <t>Total tons by Napa County area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</si>
</sst>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/d;@"/>
    <numFmt numFmtId="169" formatCode="0.0%"/>
    <numFmt numFmtId="170" formatCode="[$-409]dddd\,\ mmmm\ dd\,\ yyyy"/>
    <numFmt numFmtId="171" formatCode="[$-409]h:mm:ss\ AM/PM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16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69" fontId="6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2" fontId="1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43.00390625" style="0" customWidth="1"/>
    <col min="2" max="2" width="12.00390625" style="0" customWidth="1"/>
    <col min="3" max="3" width="14.421875" style="0" customWidth="1"/>
    <col min="4" max="4" width="14.7109375" style="0" customWidth="1"/>
    <col min="5" max="5" width="13.57421875" style="0" customWidth="1"/>
  </cols>
  <sheetData>
    <row r="1" spans="1:4" s="2" customFormat="1" ht="12.75">
      <c r="A1" s="12" t="s">
        <v>0</v>
      </c>
      <c r="B1" s="10" t="s">
        <v>1</v>
      </c>
      <c r="C1" s="10" t="s">
        <v>4</v>
      </c>
      <c r="D1" s="11" t="s">
        <v>5</v>
      </c>
    </row>
    <row r="2" spans="1:4" s="2" customFormat="1" ht="12.75">
      <c r="A2" s="13" t="s">
        <v>7</v>
      </c>
      <c r="B2" s="4">
        <f>26403/2000</f>
        <v>13.2015</v>
      </c>
      <c r="C2" s="4">
        <f>15075/2000</f>
        <v>7.5375</v>
      </c>
      <c r="D2" s="5">
        <f>SUM(B2:C2)</f>
        <v>20.738999999999997</v>
      </c>
    </row>
    <row r="3" spans="1:4" s="2" customFormat="1" ht="12.75">
      <c r="A3" s="13" t="s">
        <v>9</v>
      </c>
      <c r="B3" s="4">
        <f>56667/2000</f>
        <v>28.3335</v>
      </c>
      <c r="C3" s="4">
        <f>64365/2000</f>
        <v>32.1825</v>
      </c>
      <c r="D3" s="5">
        <f aca="true" t="shared" si="0" ref="D3:D8">B3+C3</f>
        <v>60.516</v>
      </c>
    </row>
    <row r="4" spans="1:4" ht="12.75">
      <c r="A4" s="14" t="s">
        <v>10</v>
      </c>
      <c r="B4" s="6">
        <f>56619/2000</f>
        <v>28.3095</v>
      </c>
      <c r="C4" s="6">
        <f>59186/2000</f>
        <v>29.593</v>
      </c>
      <c r="D4" s="5">
        <f t="shared" si="0"/>
        <v>57.9025</v>
      </c>
    </row>
    <row r="5" spans="1:4" ht="12.75">
      <c r="A5" s="14" t="s">
        <v>6</v>
      </c>
      <c r="B5" s="7">
        <v>5.39</v>
      </c>
      <c r="C5" s="7">
        <v>5.39</v>
      </c>
      <c r="D5" s="5">
        <f t="shared" si="0"/>
        <v>10.78</v>
      </c>
    </row>
    <row r="6" spans="1:4" ht="12.75">
      <c r="A6" s="14" t="s">
        <v>2</v>
      </c>
      <c r="B6" s="6">
        <v>0</v>
      </c>
      <c r="C6" s="6">
        <v>1</v>
      </c>
      <c r="D6" s="5">
        <f t="shared" si="0"/>
        <v>1</v>
      </c>
    </row>
    <row r="7" spans="1:4" ht="12.75">
      <c r="A7" s="14" t="s">
        <v>8</v>
      </c>
      <c r="B7" s="6">
        <f>28804/2000</f>
        <v>14.402</v>
      </c>
      <c r="C7" s="6">
        <f>29274/2000</f>
        <v>14.637</v>
      </c>
      <c r="D7" s="5">
        <f t="shared" si="0"/>
        <v>29.039</v>
      </c>
    </row>
    <row r="8" spans="1:4" ht="13.5" thickBot="1">
      <c r="A8" s="15" t="s">
        <v>3</v>
      </c>
      <c r="B8" s="8">
        <f>SUM(B2:B7)</f>
        <v>89.6365</v>
      </c>
      <c r="C8" s="8">
        <f>SUM(C2:C7)</f>
        <v>90.34</v>
      </c>
      <c r="D8" s="9">
        <f t="shared" si="0"/>
        <v>179.9765</v>
      </c>
    </row>
    <row r="9" spans="1:4" ht="12.75">
      <c r="A9" s="16"/>
      <c r="B9" s="17"/>
      <c r="C9" s="17"/>
      <c r="D9" s="17"/>
    </row>
    <row r="10" spans="1:5" s="1" customFormat="1" ht="12.75">
      <c r="A10" s="1" t="s">
        <v>26</v>
      </c>
      <c r="B10" s="1" t="s">
        <v>11</v>
      </c>
      <c r="C10" s="1" t="s">
        <v>33</v>
      </c>
      <c r="D10" s="1" t="s">
        <v>12</v>
      </c>
      <c r="E10" s="1" t="s">
        <v>15</v>
      </c>
    </row>
    <row r="11" spans="1:4" ht="12.75">
      <c r="A11" s="16"/>
      <c r="B11" s="17"/>
      <c r="C11" s="17"/>
      <c r="D11" s="17"/>
    </row>
    <row r="12" spans="1:5" ht="12.75">
      <c r="A12" s="18" t="s">
        <v>27</v>
      </c>
      <c r="B12" s="19">
        <v>0.79</v>
      </c>
      <c r="C12" s="19">
        <v>0.045</v>
      </c>
      <c r="D12" s="19">
        <v>0.086</v>
      </c>
      <c r="E12" s="20">
        <v>0.078</v>
      </c>
    </row>
    <row r="13" spans="1:5" ht="12.75">
      <c r="A13" s="14" t="s">
        <v>28</v>
      </c>
      <c r="B13" s="19">
        <v>0.813</v>
      </c>
      <c r="C13" s="19">
        <v>0.064</v>
      </c>
      <c r="D13" s="19">
        <v>0.08</v>
      </c>
      <c r="E13" s="20">
        <v>0.043</v>
      </c>
    </row>
    <row r="14" spans="1:5" ht="12.75">
      <c r="A14" s="21" t="s">
        <v>30</v>
      </c>
      <c r="B14" s="19">
        <v>0.803</v>
      </c>
      <c r="C14" s="19">
        <v>0.056</v>
      </c>
      <c r="D14" s="19">
        <v>0.083</v>
      </c>
      <c r="E14" s="20">
        <v>0.058</v>
      </c>
    </row>
    <row r="15" spans="1:5" ht="12.75">
      <c r="A15" s="14" t="s">
        <v>29</v>
      </c>
      <c r="B15" s="19">
        <v>0.585</v>
      </c>
      <c r="C15" s="19">
        <v>0.008</v>
      </c>
      <c r="D15" s="19">
        <v>0.374</v>
      </c>
      <c r="E15" s="20">
        <v>0.034</v>
      </c>
    </row>
    <row r="16" spans="1:4" ht="12.75">
      <c r="A16" s="16"/>
      <c r="B16" s="17"/>
      <c r="C16" s="17"/>
      <c r="D16" s="17"/>
    </row>
    <row r="18" spans="1:7" s="1" customFormat="1" ht="12.75">
      <c r="A18" s="1" t="s">
        <v>13</v>
      </c>
      <c r="B18" s="1" t="s">
        <v>11</v>
      </c>
      <c r="C18" s="1" t="s">
        <v>14</v>
      </c>
      <c r="D18" s="1" t="s">
        <v>12</v>
      </c>
      <c r="E18" s="1" t="s">
        <v>15</v>
      </c>
      <c r="G18" s="1" t="s">
        <v>5</v>
      </c>
    </row>
    <row r="20" spans="1:7" ht="12.75">
      <c r="A20" t="s">
        <v>24</v>
      </c>
      <c r="B20" s="3">
        <f>B2*B15</f>
        <v>7.722877499999999</v>
      </c>
      <c r="C20" s="3">
        <f>B2*C15</f>
        <v>0.105612</v>
      </c>
      <c r="D20" s="3">
        <f>B2*D15</f>
        <v>4.937361</v>
      </c>
      <c r="E20" s="3">
        <f>B2*E15</f>
        <v>0.448851</v>
      </c>
      <c r="F20" s="3"/>
      <c r="G20" s="3">
        <f>SUM(B20:E20)</f>
        <v>13.214701499999999</v>
      </c>
    </row>
    <row r="21" spans="1:7" ht="12.75">
      <c r="A21" t="s">
        <v>25</v>
      </c>
      <c r="B21" s="3">
        <f>C2*B15</f>
        <v>4.409437499999999</v>
      </c>
      <c r="C21" s="3">
        <f>C2*C15</f>
        <v>0.0603</v>
      </c>
      <c r="D21" s="3">
        <f>C2*D15</f>
        <v>2.819025</v>
      </c>
      <c r="E21" s="3">
        <f>C2*E15</f>
        <v>0.25627500000000003</v>
      </c>
      <c r="F21" s="3"/>
      <c r="G21" s="3">
        <f aca="true" t="shared" si="1" ref="G21:G31">SUM(B21:E21)</f>
        <v>7.545037499999999</v>
      </c>
    </row>
    <row r="22" spans="1:7" ht="12.75">
      <c r="A22" t="s">
        <v>16</v>
      </c>
      <c r="B22" s="3">
        <f>B3*B12</f>
        <v>22.383465</v>
      </c>
      <c r="C22" s="3">
        <f>B3*C12</f>
        <v>1.2750075</v>
      </c>
      <c r="D22" s="3">
        <f>B3*D12</f>
        <v>2.4366809999999997</v>
      </c>
      <c r="E22" s="3">
        <f>B3*E12</f>
        <v>2.210013</v>
      </c>
      <c r="F22" s="3"/>
      <c r="G22" s="3">
        <f t="shared" si="1"/>
        <v>28.305166500000002</v>
      </c>
    </row>
    <row r="23" spans="1:7" ht="12.75">
      <c r="A23" t="s">
        <v>17</v>
      </c>
      <c r="B23" s="3">
        <f>C3*B12</f>
        <v>25.424174999999998</v>
      </c>
      <c r="C23" s="3">
        <f>C3*C12</f>
        <v>1.4482125</v>
      </c>
      <c r="D23" s="3">
        <f>C3*D12</f>
        <v>2.7676949999999994</v>
      </c>
      <c r="E23" s="3">
        <f>C3*E12</f>
        <v>2.5102349999999998</v>
      </c>
      <c r="F23" s="3"/>
      <c r="G23" s="3">
        <f t="shared" si="1"/>
        <v>32.1503175</v>
      </c>
    </row>
    <row r="24" spans="1:7" ht="12.75">
      <c r="A24" t="s">
        <v>31</v>
      </c>
      <c r="B24" s="3">
        <f>B4*B13</f>
        <v>23.015623499999997</v>
      </c>
      <c r="C24" s="3">
        <f>B4*C13</f>
        <v>1.811808</v>
      </c>
      <c r="D24" s="3">
        <f>B4*D13</f>
        <v>2.26476</v>
      </c>
      <c r="E24" s="3">
        <f>B4*E13</f>
        <v>1.2173085</v>
      </c>
      <c r="F24" s="3"/>
      <c r="G24" s="3">
        <f t="shared" si="1"/>
        <v>28.309499999999996</v>
      </c>
    </row>
    <row r="25" spans="1:7" ht="12.75">
      <c r="A25" t="s">
        <v>32</v>
      </c>
      <c r="B25" s="3">
        <f>C4*B13</f>
        <v>24.059109</v>
      </c>
      <c r="C25" s="3">
        <f>C4*C13</f>
        <v>1.893952</v>
      </c>
      <c r="D25" s="3">
        <f>C4*D13</f>
        <v>2.36744</v>
      </c>
      <c r="E25" s="3">
        <f>C4*E13</f>
        <v>1.2724989999999998</v>
      </c>
      <c r="F25" s="3"/>
      <c r="G25" s="3">
        <f t="shared" si="1"/>
        <v>29.593</v>
      </c>
    </row>
    <row r="26" spans="1:7" ht="12.75">
      <c r="A26" t="s">
        <v>22</v>
      </c>
      <c r="B26" s="3">
        <f>B5*B14</f>
        <v>4.32817</v>
      </c>
      <c r="C26" s="3">
        <f>B5*C14</f>
        <v>0.30184</v>
      </c>
      <c r="D26" s="3">
        <f>B5*D14</f>
        <v>0.44737</v>
      </c>
      <c r="E26" s="3">
        <f>B5*E14</f>
        <v>0.31262</v>
      </c>
      <c r="F26" s="3"/>
      <c r="G26" s="3">
        <f t="shared" si="1"/>
        <v>5.390000000000001</v>
      </c>
    </row>
    <row r="27" spans="1:7" ht="12.75">
      <c r="A27" t="s">
        <v>23</v>
      </c>
      <c r="B27" s="3">
        <f>C5*B14</f>
        <v>4.32817</v>
      </c>
      <c r="C27" s="3">
        <f>C5*C14</f>
        <v>0.30184</v>
      </c>
      <c r="D27" s="3">
        <f>C5*D14</f>
        <v>0.44737</v>
      </c>
      <c r="E27" s="3">
        <f>C5*E14</f>
        <v>0.31262</v>
      </c>
      <c r="F27" s="3"/>
      <c r="G27" s="3">
        <f t="shared" si="1"/>
        <v>5.390000000000001</v>
      </c>
    </row>
    <row r="28" spans="1:7" ht="12.75">
      <c r="A28" t="s">
        <v>18</v>
      </c>
      <c r="B28" s="3">
        <f>B6*B14</f>
        <v>0</v>
      </c>
      <c r="C28" s="3">
        <f>B6*C14</f>
        <v>0</v>
      </c>
      <c r="D28" s="3">
        <f>B6*D14</f>
        <v>0</v>
      </c>
      <c r="E28" s="3">
        <f>B6*E14</f>
        <v>0</v>
      </c>
      <c r="F28" s="3"/>
      <c r="G28" s="3">
        <f t="shared" si="1"/>
        <v>0</v>
      </c>
    </row>
    <row r="29" spans="1:7" ht="12.75">
      <c r="A29" t="s">
        <v>21</v>
      </c>
      <c r="B29" s="3">
        <f>C6*B14</f>
        <v>0.803</v>
      </c>
      <c r="C29" s="3">
        <f>C6*C14</f>
        <v>0.056</v>
      </c>
      <c r="D29" s="3">
        <f>C6*D14</f>
        <v>0.083</v>
      </c>
      <c r="E29" s="3">
        <f>C6*E14</f>
        <v>0.058</v>
      </c>
      <c r="F29" s="3"/>
      <c r="G29" s="3">
        <f t="shared" si="1"/>
        <v>1</v>
      </c>
    </row>
    <row r="30" spans="1:7" ht="12.75">
      <c r="A30" t="s">
        <v>19</v>
      </c>
      <c r="B30" s="3">
        <f>B7*B15</f>
        <v>8.42517</v>
      </c>
      <c r="C30" s="3">
        <f>B7*C15</f>
        <v>0.115216</v>
      </c>
      <c r="D30" s="3">
        <f>B7*D15</f>
        <v>5.386348</v>
      </c>
      <c r="E30" s="3">
        <f>B7*E15</f>
        <v>0.489668</v>
      </c>
      <c r="F30" s="3"/>
      <c r="G30" s="3">
        <f t="shared" si="1"/>
        <v>14.416402</v>
      </c>
    </row>
    <row r="31" spans="1:7" ht="12.75">
      <c r="A31" t="s">
        <v>20</v>
      </c>
      <c r="B31" s="3">
        <f>C7*B15</f>
        <v>8.562645</v>
      </c>
      <c r="C31" s="3">
        <f>C7*C15</f>
        <v>0.117096</v>
      </c>
      <c r="D31" s="3">
        <f>C7*D15</f>
        <v>5.474238</v>
      </c>
      <c r="E31" s="3">
        <f>C7*E15</f>
        <v>0.49765800000000004</v>
      </c>
      <c r="F31" s="3"/>
      <c r="G31" s="3">
        <f t="shared" si="1"/>
        <v>14.651637</v>
      </c>
    </row>
    <row r="33" spans="1:7" s="1" customFormat="1" ht="12.75">
      <c r="A33" s="23" t="s">
        <v>34</v>
      </c>
      <c r="B33" s="24">
        <f>SUM(B20:B31)</f>
        <v>133.4618425</v>
      </c>
      <c r="C33" s="24">
        <f>SUM(C20:C31)</f>
        <v>7.486884000000001</v>
      </c>
      <c r="D33" s="24">
        <f>SUM(D20:D31)</f>
        <v>29.431287999999995</v>
      </c>
      <c r="E33" s="24">
        <f>SUM(E20:E31)</f>
        <v>9.5857475</v>
      </c>
      <c r="F33" s="23"/>
      <c r="G33" s="24">
        <f>SUM(G20:G31)</f>
        <v>179.96576199999998</v>
      </c>
    </row>
    <row r="34" spans="2:5" ht="12.75">
      <c r="B34" s="22">
        <f>B33/G33</f>
        <v>0.7415957403053143</v>
      </c>
      <c r="C34" s="22">
        <f>C33/G33</f>
        <v>0.04160171310807442</v>
      </c>
      <c r="D34" s="22">
        <f>D33/G33</f>
        <v>0.16353826235014635</v>
      </c>
      <c r="E34" s="22">
        <f>E33/G33</f>
        <v>0.05326428423646494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Recycling &amp; Waste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jpahl</cp:lastModifiedBy>
  <cp:lastPrinted>2006-07-24T20:43:55Z</cp:lastPrinted>
  <dcterms:created xsi:type="dcterms:W3CDTF">2006-02-27T16:09:30Z</dcterms:created>
  <dcterms:modified xsi:type="dcterms:W3CDTF">2006-08-15T21:57:18Z</dcterms:modified>
  <cp:category/>
  <cp:version/>
  <cp:contentType/>
  <cp:contentStatus/>
</cp:coreProperties>
</file>