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308"/>
  <workbookPr/>
  <bookViews>
    <workbookView xWindow="0" yWindow="0" windowWidth="25600" windowHeight="16000" firstSheet="1" activeTab="1"/>
  </bookViews>
  <sheets>
    <sheet name="RATE SHEET 4-21-20" sheetId="1" r:id="rId1"/>
    <sheet name="RATE SHEET 7-1-20" sheetId="2" r:id="rId2"/>
  </sheets>
  <externalReferences>
    <externalReference r:id="rId5"/>
  </externalReferences>
  <definedNames>
    <definedName name="_xlnm.Print_Area" localSheetId="1">'RATE SHEET 7-1-20'!$A$1:$N$72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<sst xmlns="http://schemas.openxmlformats.org/spreadsheetml/2006/main" count="241" uniqueCount="58">
  <si>
    <t>Minimum  Rate  (Loose  Refuse) Less than 3 cu. Yards</t>
  </si>
  <si>
    <t>Cu / Yd</t>
  </si>
  <si>
    <r>
      <t xml:space="preserve">Per  Yard  Rate  (Loose  Refuse) </t>
    </r>
    <r>
      <rPr>
        <u val="single"/>
        <sz val="11"/>
        <rFont val="Arial"/>
        <family val="2"/>
      </rPr>
      <t>3 cu yards to 9.5 cu yards</t>
    </r>
  </si>
  <si>
    <t>Trucks  &amp;  Trailers  10 yards  and  over  (Per  Ton)</t>
  </si>
  <si>
    <t>Ton</t>
  </si>
  <si>
    <t>Loads not properly covered per California Vehicle Code</t>
  </si>
  <si>
    <t>Per Load</t>
  </si>
  <si>
    <t>Clean  Green  Yard  Debris  (Minimum  Rate)</t>
  </si>
  <si>
    <t>Clean  Green  Yard  Debris  (Per  Yard  Rate)</t>
  </si>
  <si>
    <t>Clean  Green  Yard  Debris  (Per  Ton  Rate)</t>
  </si>
  <si>
    <t>Stumps  &amp;  Timber - 8 " To 24"</t>
  </si>
  <si>
    <t>Stumps  &amp;  Timber - 25" To 72"</t>
  </si>
  <si>
    <t>Water  Heaters</t>
  </si>
  <si>
    <t>Each</t>
  </si>
  <si>
    <t>Stoves</t>
  </si>
  <si>
    <t>Washers / Dryers</t>
  </si>
  <si>
    <t>Dishwashers</t>
  </si>
  <si>
    <t>Box Springs</t>
  </si>
  <si>
    <t>Couches</t>
  </si>
  <si>
    <t>Refrigerators  and  Air  Conditioners</t>
  </si>
  <si>
    <t>***Add  $2.00  for  tires  on  rims***</t>
  </si>
  <si>
    <t>Tires,  Auto  &amp;  Light  Truck (inside  diameter  less than  l6")</t>
  </si>
  <si>
    <t>Tires,  Large  Truck  (inside  diameter  between  16"  and  22")</t>
  </si>
  <si>
    <t>Tires,  Tractor  (inside  diameter  over  22")</t>
  </si>
  <si>
    <t>Batteries</t>
  </si>
  <si>
    <t>N/C</t>
  </si>
  <si>
    <t>Latex  Paint</t>
  </si>
  <si>
    <t>Anti-Freeze</t>
  </si>
  <si>
    <t>Motor  Oil</t>
  </si>
  <si>
    <t>Mattresses (Residential Only)</t>
  </si>
  <si>
    <t>Box Springs (Residential Only)</t>
  </si>
  <si>
    <r>
      <t>TV / Monitors  (CRT's) - All  Sizes</t>
    </r>
    <r>
      <rPr>
        <b/>
        <sz val="11"/>
        <rFont val="Arial"/>
        <family val="2"/>
      </rPr>
      <t xml:space="preserve"> (Buy Back Center)</t>
    </r>
  </si>
  <si>
    <r>
      <t xml:space="preserve">Microwave Ovens </t>
    </r>
    <r>
      <rPr>
        <b/>
        <sz val="11"/>
        <rFont val="Arial"/>
        <family val="2"/>
      </rPr>
      <t>(Buy Back Center)</t>
    </r>
  </si>
  <si>
    <t>Dirt  (Based  on  Quality  of  material)</t>
  </si>
  <si>
    <t>Per ton Max.</t>
  </si>
  <si>
    <t>Clean Dirt</t>
  </si>
  <si>
    <t xml:space="preserve">Concrete / Asphalt - Clean </t>
  </si>
  <si>
    <t>Asbestos  Non-Friable</t>
  </si>
  <si>
    <t>Bury  Immediately  &amp;  Special  Handling  of  Materials</t>
  </si>
  <si>
    <t>Surcharge</t>
  </si>
  <si>
    <t>Offloading  Assistance  (non-hazardous  materials  only)</t>
  </si>
  <si>
    <t>Per  Hour</t>
  </si>
  <si>
    <t>Min  Charge</t>
  </si>
  <si>
    <t>Mattresses  (Commerical)</t>
  </si>
  <si>
    <t>Pressure Treated Wood (Minimum Rate) Less than 1 c.u. yard</t>
  </si>
  <si>
    <t>Pressure Treated Wood over 1 c.u. yard (Per Ton)</t>
  </si>
  <si>
    <t>Recreation Vehicle / Motor Home (refuse per ton rate plus surcharge)</t>
  </si>
  <si>
    <t>Mobile Home (needs to be empty)</t>
  </si>
  <si>
    <t>FEES BELOW ARE NOT REGULATED BY AGENCY AND MAY BE CHANGED AT COMPANY  DISCRETION</t>
  </si>
  <si>
    <t>EFFECTIVE DATE JULY 1, 2020</t>
  </si>
  <si>
    <t>CPI for San Francisco-Oakland-San Jose, CA - February 2019</t>
  </si>
  <si>
    <t xml:space="preserve">Calculated </t>
  </si>
  <si>
    <t>Proposed</t>
  </si>
  <si>
    <t>Module Development Cost Adjustment</t>
  </si>
  <si>
    <t>Environmental Cost Adjustment</t>
  </si>
  <si>
    <t>Module</t>
  </si>
  <si>
    <t>Enviromental</t>
  </si>
  <si>
    <t>/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</si>
</sst>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0.00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1" fillId="0" borderId="0" xfId="20">
      <alignment/>
      <protection/>
    </xf>
    <xf numFmtId="0" fontId="2" fillId="0" borderId="0" xfId="20" applyFont="1" applyBorder="1" applyAlignment="1">
      <alignment horizontal="center"/>
      <protection/>
    </xf>
    <xf numFmtId="0" fontId="3" fillId="0" borderId="0" xfId="20" applyFont="1" applyBorder="1" applyAlignment="1">
      <alignment/>
      <protection/>
    </xf>
    <xf numFmtId="14" fontId="3" fillId="0" borderId="1" xfId="20" applyNumberFormat="1" applyFont="1" applyBorder="1" applyAlignment="1">
      <alignment horizontal="center"/>
      <protection/>
    </xf>
    <xf numFmtId="0" fontId="1" fillId="0" borderId="1" xfId="20" applyFont="1" applyBorder="1">
      <alignment/>
      <protection/>
    </xf>
    <xf numFmtId="43" fontId="0" fillId="0" borderId="0" xfId="18" applyFont="1"/>
    <xf numFmtId="0" fontId="4" fillId="0" borderId="2" xfId="20" applyFont="1" applyBorder="1">
      <alignment/>
      <protection/>
    </xf>
    <xf numFmtId="4" fontId="4" fillId="0" borderId="0" xfId="20" applyNumberFormat="1" applyFont="1" applyFill="1" applyBorder="1" applyAlignment="1">
      <alignment horizontal="right"/>
      <protection/>
    </xf>
    <xf numFmtId="0" fontId="1" fillId="0" borderId="0" xfId="20" applyFont="1">
      <alignment/>
      <protection/>
    </xf>
    <xf numFmtId="43" fontId="4" fillId="0" borderId="0" xfId="20" applyNumberFormat="1" applyFont="1">
      <alignment/>
      <protection/>
    </xf>
    <xf numFmtId="0" fontId="4" fillId="0" borderId="0" xfId="20" applyFont="1">
      <alignment/>
      <protection/>
    </xf>
    <xf numFmtId="0" fontId="4" fillId="0" borderId="0" xfId="20" applyFont="1" applyFill="1">
      <alignment/>
      <protection/>
    </xf>
    <xf numFmtId="4" fontId="4" fillId="0" borderId="0" xfId="20" applyNumberFormat="1" applyFont="1" applyFill="1" applyAlignment="1">
      <alignment horizontal="right"/>
      <protection/>
    </xf>
    <xf numFmtId="8" fontId="4" fillId="0" borderId="0" xfId="20" applyNumberFormat="1" applyFont="1">
      <alignment/>
      <protection/>
    </xf>
    <xf numFmtId="0" fontId="4" fillId="0" borderId="1" xfId="20" applyFont="1" applyBorder="1">
      <alignment/>
      <protection/>
    </xf>
    <xf numFmtId="0" fontId="4" fillId="0" borderId="1" xfId="20" applyFont="1" applyBorder="1" applyAlignment="1">
      <alignment horizontal="left"/>
      <protection/>
    </xf>
    <xf numFmtId="0" fontId="4" fillId="0" borderId="0" xfId="20" applyFont="1" applyBorder="1">
      <alignment/>
      <protection/>
    </xf>
    <xf numFmtId="0" fontId="4" fillId="0" borderId="0" xfId="20" applyFont="1" applyBorder="1" applyAlignment="1">
      <alignment horizontal="left"/>
      <protection/>
    </xf>
    <xf numFmtId="4" fontId="4" fillId="0" borderId="0" xfId="20" applyNumberFormat="1" applyFont="1" applyAlignment="1">
      <alignment horizontal="right"/>
      <protection/>
    </xf>
    <xf numFmtId="4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 applyAlignment="1">
      <alignment horizontal="center"/>
      <protection/>
    </xf>
    <xf numFmtId="0" fontId="4" fillId="0" borderId="0" xfId="20" applyFont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7" fillId="0" borderId="1" xfId="20" applyFont="1" applyBorder="1">
      <alignment/>
      <protection/>
    </xf>
    <xf numFmtId="0" fontId="7" fillId="0" borderId="1" xfId="20" applyFont="1" applyBorder="1" applyAlignment="1">
      <alignment horizontal="left"/>
      <protection/>
    </xf>
    <xf numFmtId="0" fontId="1" fillId="0" borderId="1" xfId="20" applyBorder="1">
      <alignment/>
      <protection/>
    </xf>
    <xf numFmtId="0" fontId="8" fillId="0" borderId="2" xfId="20" applyFont="1" applyBorder="1">
      <alignment/>
      <protection/>
    </xf>
    <xf numFmtId="0" fontId="8" fillId="0" borderId="0" xfId="20" applyFont="1" applyBorder="1">
      <alignment/>
      <protection/>
    </xf>
    <xf numFmtId="0" fontId="1" fillId="0" borderId="0" xfId="20" applyFont="1" applyFill="1">
      <alignment/>
      <protection/>
    </xf>
    <xf numFmtId="0" fontId="10" fillId="0" borderId="0" xfId="20" applyFont="1">
      <alignment/>
      <protection/>
    </xf>
    <xf numFmtId="0" fontId="8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2" fillId="0" borderId="1" xfId="20" applyFont="1" applyBorder="1" applyAlignment="1">
      <alignment horizontal="left"/>
      <protection/>
    </xf>
    <xf numFmtId="164" fontId="9" fillId="0" borderId="1" xfId="20" applyNumberFormat="1" applyFont="1" applyFill="1" applyBorder="1">
      <alignment/>
      <protection/>
    </xf>
    <xf numFmtId="9" fontId="1" fillId="0" borderId="1" xfId="20" applyNumberFormat="1" applyBorder="1">
      <alignment/>
      <protection/>
    </xf>
    <xf numFmtId="0" fontId="1" fillId="0" borderId="0" xfId="0" applyFont="1"/>
    <xf numFmtId="9" fontId="1" fillId="0" borderId="0" xfId="20" applyNumberFormat="1" applyFont="1">
      <alignment/>
      <protection/>
    </xf>
    <xf numFmtId="10" fontId="1" fillId="0" borderId="0" xfId="15" applyNumberFormat="1" applyFont="1"/>
    <xf numFmtId="9" fontId="1" fillId="0" borderId="0" xfId="20" applyNumberFormat="1" applyBorder="1">
      <alignment/>
      <protection/>
    </xf>
    <xf numFmtId="2" fontId="4" fillId="0" borderId="0" xfId="20" applyNumberFormat="1" applyFont="1">
      <alignment/>
      <protection/>
    </xf>
    <xf numFmtId="14" fontId="2" fillId="0" borderId="1" xfId="20" applyNumberFormat="1" applyFont="1" applyBorder="1">
      <alignment/>
      <protection/>
    </xf>
    <xf numFmtId="43" fontId="11" fillId="0" borderId="1" xfId="18" applyFont="1" applyBorder="1"/>
    <xf numFmtId="0" fontId="1" fillId="0" borderId="0" xfId="20" applyFont="1" applyAlignment="1">
      <alignment horizontal="right"/>
      <protection/>
    </xf>
    <xf numFmtId="2" fontId="1" fillId="0" borderId="0" xfId="20" applyNumberFormat="1" applyFont="1">
      <alignment/>
      <protection/>
    </xf>
    <xf numFmtId="2" fontId="12" fillId="0" borderId="0" xfId="18" applyNumberFormat="1" applyFont="1"/>
    <xf numFmtId="43" fontId="11" fillId="0" borderId="1" xfId="18" applyFont="1" applyBorder="1" applyAlignment="1">
      <alignment horizontal="center"/>
    </xf>
    <xf numFmtId="0" fontId="4" fillId="2" borderId="0" xfId="20" applyFont="1" applyFill="1">
      <alignment/>
      <protection/>
    </xf>
    <xf numFmtId="4" fontId="4" fillId="2" borderId="0" xfId="20" applyNumberFormat="1" applyFont="1" applyFill="1" applyAlignment="1">
      <alignment horizontal="right"/>
      <protection/>
    </xf>
    <xf numFmtId="0" fontId="1" fillId="2" borderId="0" xfId="20" applyFont="1" applyFill="1">
      <alignment/>
      <protection/>
    </xf>
    <xf numFmtId="43" fontId="4" fillId="2" borderId="0" xfId="20" applyNumberFormat="1" applyFont="1" applyFill="1">
      <alignment/>
      <protection/>
    </xf>
    <xf numFmtId="2" fontId="4" fillId="2" borderId="0" xfId="20" applyNumberFormat="1" applyFont="1" applyFill="1">
      <alignment/>
      <protection/>
    </xf>
    <xf numFmtId="8" fontId="4" fillId="2" borderId="0" xfId="20" applyNumberFormat="1" applyFont="1" applyFill="1">
      <alignment/>
      <protection/>
    </xf>
    <xf numFmtId="0" fontId="4" fillId="2" borderId="0" xfId="20" applyFont="1" applyFill="1" applyBorder="1">
      <alignment/>
      <protection/>
    </xf>
    <xf numFmtId="4" fontId="4" fillId="2" borderId="0" xfId="20" applyNumberFormat="1" applyFont="1" applyFill="1" applyBorder="1" applyAlignment="1">
      <alignment horizontal="right"/>
      <protection/>
    </xf>
    <xf numFmtId="0" fontId="1" fillId="0" borderId="0" xfId="20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0</xdr:row>
      <xdr:rowOff>28575</xdr:rowOff>
    </xdr:from>
    <xdr:to>
      <xdr:col>3</xdr:col>
      <xdr:colOff>542925</xdr:colOff>
      <xdr:row>5</xdr:row>
      <xdr:rowOff>38100</xdr:rowOff>
    </xdr:to>
    <xdr:pic>
      <xdr:nvPicPr>
        <xdr:cNvPr id="2" name="Picture 1" descr="Clover Flat Landfi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7750" y="28575"/>
          <a:ext cx="3714750" cy="819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0</xdr:row>
      <xdr:rowOff>28575</xdr:rowOff>
    </xdr:from>
    <xdr:to>
      <xdr:col>3</xdr:col>
      <xdr:colOff>542925</xdr:colOff>
      <xdr:row>5</xdr:row>
      <xdr:rowOff>38100</xdr:rowOff>
    </xdr:to>
    <xdr:pic>
      <xdr:nvPicPr>
        <xdr:cNvPr id="2" name="Picture 1" descr="Clover Flat Landfi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7750" y="28575"/>
          <a:ext cx="3714750" cy="819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FL%20Rate%20Application%202020\Module%20and%20Env%20Cost%20Update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 Dev Increase 2020"/>
      <sheetName val="Env Adjustments 2020"/>
      <sheetName val="Module CPI Increases"/>
      <sheetName val="UVWMA Report"/>
    </sheetNames>
    <sheetDataSet>
      <sheetData sheetId="0">
        <row r="44">
          <cell r="R44">
            <v>15.442829803020151</v>
          </cell>
        </row>
      </sheetData>
      <sheetData sheetId="1">
        <row r="51">
          <cell r="B51">
            <v>13.356609375306165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9"/>
  <sheetViews>
    <sheetView zoomScale="144" zoomScaleNormal="144" workbookViewId="0" topLeftCell="A43">
      <selection activeCell="C9" sqref="C9"/>
    </sheetView>
  </sheetViews>
  <sheetFormatPr defaultColWidth="9.140625" defaultRowHeight="15"/>
  <cols>
    <col min="1" max="1" width="1.421875" style="1" customWidth="1"/>
    <col min="2" max="2" width="9.421875" style="1" customWidth="1"/>
    <col min="3" max="3" width="52.421875" style="1" customWidth="1"/>
    <col min="4" max="4" width="11.8515625" style="1" customWidth="1"/>
    <col min="5" max="5" width="11.421875" style="1" bestFit="1" customWidth="1"/>
    <col min="6" max="7" width="9.140625" style="1" customWidth="1"/>
    <col min="8" max="9" width="12.421875" style="1" bestFit="1" customWidth="1"/>
    <col min="10" max="10" width="14.00390625" style="1" bestFit="1" customWidth="1"/>
    <col min="11" max="16384" width="9.140625" style="1" customWidth="1"/>
  </cols>
  <sheetData>
    <row r="1" spans="1:5" ht="12.75">
      <c r="A1" s="55"/>
      <c r="B1" s="55"/>
      <c r="C1" s="55"/>
      <c r="D1" s="55"/>
      <c r="E1" s="55"/>
    </row>
    <row r="2" spans="1:5" ht="12.75">
      <c r="A2" s="55"/>
      <c r="B2" s="55"/>
      <c r="C2" s="55"/>
      <c r="D2" s="55"/>
      <c r="E2" s="55"/>
    </row>
    <row r="3" spans="1:5" ht="12.75">
      <c r="A3" s="55"/>
      <c r="B3" s="55"/>
      <c r="C3" s="55"/>
      <c r="D3" s="55"/>
      <c r="E3" s="55"/>
    </row>
    <row r="4" spans="1:5" ht="12.75">
      <c r="A4" s="55"/>
      <c r="B4" s="55"/>
      <c r="C4" s="55"/>
      <c r="D4" s="55"/>
      <c r="E4" s="55"/>
    </row>
    <row r="5" spans="1:5" ht="12.75">
      <c r="A5" s="55"/>
      <c r="B5" s="55"/>
      <c r="C5" s="55"/>
      <c r="D5" s="55"/>
      <c r="E5" s="55"/>
    </row>
    <row r="6" spans="1:5" ht="12.75">
      <c r="A6" s="55"/>
      <c r="B6" s="55"/>
      <c r="C6" s="55"/>
      <c r="D6" s="55"/>
      <c r="E6" s="55"/>
    </row>
    <row r="7" spans="1:5" ht="14.25" customHeight="1">
      <c r="A7" s="55"/>
      <c r="B7" s="55"/>
      <c r="C7" s="55"/>
      <c r="D7" s="55"/>
      <c r="E7" s="55"/>
    </row>
    <row r="8" spans="2:10" ht="16" thickBot="1">
      <c r="B8" s="3"/>
      <c r="C8" s="2" t="s">
        <v>49</v>
      </c>
      <c r="D8" s="4"/>
      <c r="E8" s="5"/>
      <c r="H8" s="6"/>
      <c r="I8" s="6"/>
      <c r="J8" s="6"/>
    </row>
    <row r="9" spans="2:10" s="11" customFormat="1" ht="15">
      <c r="B9" s="7" t="s">
        <v>0</v>
      </c>
      <c r="C9" s="7"/>
      <c r="D9" s="8">
        <v>39</v>
      </c>
      <c r="E9" s="9" t="s">
        <v>1</v>
      </c>
      <c r="F9" s="10"/>
      <c r="H9" s="6"/>
      <c r="I9" s="6"/>
      <c r="J9" s="6"/>
    </row>
    <row r="10" spans="2:10" s="11" customFormat="1" ht="15">
      <c r="B10" s="12" t="s">
        <v>2</v>
      </c>
      <c r="C10" s="12"/>
      <c r="D10" s="13">
        <v>16.48</v>
      </c>
      <c r="E10" s="9" t="s">
        <v>1</v>
      </c>
      <c r="F10" s="10"/>
      <c r="H10" s="10"/>
      <c r="I10" s="6"/>
      <c r="J10" s="6"/>
    </row>
    <row r="11" spans="2:9" s="11" customFormat="1" ht="14">
      <c r="B11" s="11" t="s">
        <v>3</v>
      </c>
      <c r="D11" s="13">
        <v>87.33</v>
      </c>
      <c r="E11" s="9" t="s">
        <v>4</v>
      </c>
      <c r="F11" s="10"/>
      <c r="I11" s="14"/>
    </row>
    <row r="12" spans="2:6" s="11" customFormat="1" ht="14">
      <c r="B12" s="11" t="s">
        <v>5</v>
      </c>
      <c r="D12" s="13">
        <v>7</v>
      </c>
      <c r="E12" s="9" t="s">
        <v>6</v>
      </c>
      <c r="F12" s="10"/>
    </row>
    <row r="13" spans="2:6" s="11" customFormat="1" ht="6" customHeight="1" thickBot="1">
      <c r="B13" s="15"/>
      <c r="C13" s="15"/>
      <c r="D13" s="16"/>
      <c r="E13" s="5"/>
      <c r="F13" s="10"/>
    </row>
    <row r="14" spans="2:6" s="11" customFormat="1" ht="6" customHeight="1">
      <c r="B14" s="17"/>
      <c r="C14" s="17"/>
      <c r="D14" s="18"/>
      <c r="E14" s="9"/>
      <c r="F14" s="10"/>
    </row>
    <row r="15" spans="2:6" s="11" customFormat="1" ht="18" customHeight="1">
      <c r="B15" s="17" t="s">
        <v>7</v>
      </c>
      <c r="C15" s="17"/>
      <c r="D15" s="19">
        <v>13.5</v>
      </c>
      <c r="E15" s="9" t="s">
        <v>1</v>
      </c>
      <c r="F15" s="10"/>
    </row>
    <row r="16" spans="2:6" s="11" customFormat="1" ht="18" customHeight="1">
      <c r="B16" s="17" t="s">
        <v>8</v>
      </c>
      <c r="C16" s="17"/>
      <c r="D16" s="20">
        <v>10.86</v>
      </c>
      <c r="E16" s="9" t="s">
        <v>1</v>
      </c>
      <c r="F16" s="10"/>
    </row>
    <row r="17" spans="2:6" s="11" customFormat="1" ht="18" customHeight="1">
      <c r="B17" s="17" t="s">
        <v>9</v>
      </c>
      <c r="C17" s="17"/>
      <c r="D17" s="20">
        <v>65.21</v>
      </c>
      <c r="E17" s="9" t="s">
        <v>4</v>
      </c>
      <c r="F17" s="10"/>
    </row>
    <row r="18" spans="2:6" s="11" customFormat="1" ht="18" customHeight="1">
      <c r="B18" s="17" t="s">
        <v>10</v>
      </c>
      <c r="C18" s="17"/>
      <c r="D18" s="20">
        <v>65.19</v>
      </c>
      <c r="E18" s="9" t="s">
        <v>1</v>
      </c>
      <c r="F18" s="10"/>
    </row>
    <row r="19" spans="2:6" s="11" customFormat="1" ht="18" customHeight="1">
      <c r="B19" s="17" t="s">
        <v>11</v>
      </c>
      <c r="C19" s="17"/>
      <c r="D19" s="20">
        <v>135.8</v>
      </c>
      <c r="E19" s="9" t="s">
        <v>1</v>
      </c>
      <c r="F19" s="10"/>
    </row>
    <row r="20" spans="2:6" s="11" customFormat="1" ht="3.75" customHeight="1" thickBot="1">
      <c r="B20" s="15"/>
      <c r="C20" s="15"/>
      <c r="D20" s="16"/>
      <c r="E20" s="5"/>
      <c r="F20" s="10"/>
    </row>
    <row r="21" spans="2:6" s="11" customFormat="1" ht="6" customHeight="1">
      <c r="B21" s="17"/>
      <c r="C21" s="17"/>
      <c r="D21" s="18"/>
      <c r="E21" s="9"/>
      <c r="F21" s="10"/>
    </row>
    <row r="22" spans="2:6" s="11" customFormat="1" ht="18" customHeight="1">
      <c r="B22" s="11" t="s">
        <v>12</v>
      </c>
      <c r="C22" s="17"/>
      <c r="D22" s="19">
        <v>20.25</v>
      </c>
      <c r="E22" s="9" t="s">
        <v>13</v>
      </c>
      <c r="F22" s="10"/>
    </row>
    <row r="23" spans="2:6" s="11" customFormat="1" ht="14">
      <c r="B23" s="11" t="s">
        <v>14</v>
      </c>
      <c r="D23" s="19">
        <v>20.25</v>
      </c>
      <c r="E23" s="9" t="s">
        <v>13</v>
      </c>
      <c r="F23" s="10"/>
    </row>
    <row r="24" spans="2:6" s="11" customFormat="1" ht="14">
      <c r="B24" s="11" t="s">
        <v>15</v>
      </c>
      <c r="D24" s="19">
        <v>20.25</v>
      </c>
      <c r="E24" s="9" t="s">
        <v>13</v>
      </c>
      <c r="F24" s="10"/>
    </row>
    <row r="25" spans="2:6" s="11" customFormat="1" ht="14">
      <c r="B25" s="11" t="s">
        <v>16</v>
      </c>
      <c r="D25" s="19">
        <v>20.25</v>
      </c>
      <c r="E25" s="9" t="s">
        <v>13</v>
      </c>
      <c r="F25" s="10"/>
    </row>
    <row r="26" spans="2:6" s="11" customFormat="1" ht="14">
      <c r="B26" s="11" t="s">
        <v>43</v>
      </c>
      <c r="D26" s="19">
        <v>16.25</v>
      </c>
      <c r="E26" s="9" t="s">
        <v>13</v>
      </c>
      <c r="F26" s="10"/>
    </row>
    <row r="27" spans="2:6" s="11" customFormat="1" ht="14">
      <c r="B27" s="11" t="s">
        <v>17</v>
      </c>
      <c r="D27" s="19">
        <v>16.25</v>
      </c>
      <c r="E27" s="9" t="s">
        <v>13</v>
      </c>
      <c r="F27" s="10"/>
    </row>
    <row r="28" spans="2:6" s="11" customFormat="1" ht="14">
      <c r="B28" s="11" t="s">
        <v>18</v>
      </c>
      <c r="D28" s="19">
        <v>16.25</v>
      </c>
      <c r="E28" s="9" t="s">
        <v>13</v>
      </c>
      <c r="F28" s="10"/>
    </row>
    <row r="29" spans="2:6" s="11" customFormat="1" ht="14">
      <c r="B29" s="11" t="s">
        <v>19</v>
      </c>
      <c r="D29" s="19">
        <v>40.75</v>
      </c>
      <c r="E29" s="9" t="s">
        <v>13</v>
      </c>
      <c r="F29" s="10"/>
    </row>
    <row r="30" spans="2:6" s="11" customFormat="1" ht="6" customHeight="1" thickBot="1">
      <c r="B30" s="15"/>
      <c r="C30" s="15"/>
      <c r="D30" s="16"/>
      <c r="E30" s="5"/>
      <c r="F30" s="10"/>
    </row>
    <row r="31" spans="2:6" s="11" customFormat="1" ht="6" customHeight="1">
      <c r="B31" s="7"/>
      <c r="C31" s="7"/>
      <c r="D31" s="18"/>
      <c r="E31" s="9"/>
      <c r="F31" s="10"/>
    </row>
    <row r="32" spans="3:6" s="11" customFormat="1" ht="18" customHeight="1">
      <c r="C32" s="21" t="s">
        <v>20</v>
      </c>
      <c r="D32" s="22"/>
      <c r="E32" s="9"/>
      <c r="F32" s="10"/>
    </row>
    <row r="33" spans="3:6" s="11" customFormat="1" ht="3.75" customHeight="1">
      <c r="C33" s="21"/>
      <c r="D33" s="22"/>
      <c r="E33" s="9"/>
      <c r="F33" s="10"/>
    </row>
    <row r="34" spans="2:6" s="11" customFormat="1" ht="14">
      <c r="B34" s="11" t="s">
        <v>21</v>
      </c>
      <c r="C34" s="17"/>
      <c r="D34" s="19">
        <v>6.75</v>
      </c>
      <c r="E34" s="9" t="s">
        <v>13</v>
      </c>
      <c r="F34" s="10"/>
    </row>
    <row r="35" spans="2:6" s="11" customFormat="1" ht="14">
      <c r="B35" s="11" t="s">
        <v>22</v>
      </c>
      <c r="C35" s="17"/>
      <c r="D35" s="19">
        <v>27.5</v>
      </c>
      <c r="E35" s="9" t="s">
        <v>13</v>
      </c>
      <c r="F35" s="10"/>
    </row>
    <row r="36" spans="2:6" s="11" customFormat="1" ht="14">
      <c r="B36" s="11" t="s">
        <v>23</v>
      </c>
      <c r="C36" s="17"/>
      <c r="D36" s="19">
        <v>135.75</v>
      </c>
      <c r="E36" s="9" t="s">
        <v>13</v>
      </c>
      <c r="F36" s="10"/>
    </row>
    <row r="37" spans="2:6" s="11" customFormat="1" ht="6" customHeight="1" thickBot="1">
      <c r="B37" s="15"/>
      <c r="C37" s="15"/>
      <c r="D37" s="16"/>
      <c r="E37" s="5"/>
      <c r="F37" s="10"/>
    </row>
    <row r="38" spans="3:6" s="11" customFormat="1" ht="6" customHeight="1">
      <c r="C38" s="17"/>
      <c r="D38" s="22"/>
      <c r="E38" s="9"/>
      <c r="F38" s="10"/>
    </row>
    <row r="39" spans="2:6" s="11" customFormat="1" ht="14">
      <c r="B39" s="11" t="s">
        <v>24</v>
      </c>
      <c r="C39" s="17"/>
      <c r="D39" s="32" t="s">
        <v>25</v>
      </c>
      <c r="E39" s="9"/>
      <c r="F39" s="10"/>
    </row>
    <row r="40" spans="2:6" s="11" customFormat="1" ht="14">
      <c r="B40" s="11" t="s">
        <v>26</v>
      </c>
      <c r="C40" s="17"/>
      <c r="D40" s="32" t="s">
        <v>25</v>
      </c>
      <c r="E40" s="9"/>
      <c r="F40" s="10"/>
    </row>
    <row r="41" spans="2:6" s="11" customFormat="1" ht="14">
      <c r="B41" s="11" t="s">
        <v>27</v>
      </c>
      <c r="C41" s="17"/>
      <c r="D41" s="32" t="s">
        <v>25</v>
      </c>
      <c r="E41" s="9"/>
      <c r="F41" s="10"/>
    </row>
    <row r="42" spans="2:6" s="11" customFormat="1" ht="14">
      <c r="B42" s="11" t="s">
        <v>28</v>
      </c>
      <c r="C42" s="17"/>
      <c r="D42" s="32" t="s">
        <v>25</v>
      </c>
      <c r="E42" s="9"/>
      <c r="F42" s="10"/>
    </row>
    <row r="43" spans="2:6" s="11" customFormat="1" ht="14">
      <c r="B43" s="11" t="s">
        <v>29</v>
      </c>
      <c r="D43" s="32" t="s">
        <v>25</v>
      </c>
      <c r="E43" s="9"/>
      <c r="F43" s="10"/>
    </row>
    <row r="44" spans="2:6" s="11" customFormat="1" ht="14">
      <c r="B44" s="11" t="s">
        <v>30</v>
      </c>
      <c r="D44" s="32" t="s">
        <v>25</v>
      </c>
      <c r="E44" s="9"/>
      <c r="F44" s="10"/>
    </row>
    <row r="45" spans="2:6" s="11" customFormat="1" ht="18" customHeight="1">
      <c r="B45" s="11" t="s">
        <v>31</v>
      </c>
      <c r="D45" s="32" t="s">
        <v>25</v>
      </c>
      <c r="E45" s="9"/>
      <c r="F45" s="10"/>
    </row>
    <row r="46" spans="2:6" s="11" customFormat="1" ht="18" customHeight="1">
      <c r="B46" s="11" t="s">
        <v>32</v>
      </c>
      <c r="D46" s="32" t="s">
        <v>25</v>
      </c>
      <c r="E46" s="9"/>
      <c r="F46" s="10"/>
    </row>
    <row r="47" spans="2:6" s="11" customFormat="1" ht="6" customHeight="1" thickBot="1">
      <c r="B47" s="15"/>
      <c r="C47" s="15"/>
      <c r="D47" s="16"/>
      <c r="E47" s="5"/>
      <c r="F47" s="10"/>
    </row>
    <row r="48" spans="3:6" s="11" customFormat="1" ht="6" customHeight="1">
      <c r="C48" s="17"/>
      <c r="D48" s="22"/>
      <c r="E48" s="9"/>
      <c r="F48" s="10"/>
    </row>
    <row r="49" spans="2:6" s="11" customFormat="1" ht="18" customHeight="1">
      <c r="B49" s="11" t="s">
        <v>33</v>
      </c>
      <c r="C49" s="17"/>
      <c r="D49" s="19">
        <v>77.23</v>
      </c>
      <c r="E49" s="23" t="s">
        <v>34</v>
      </c>
      <c r="F49" s="10"/>
    </row>
    <row r="50" spans="2:6" s="11" customFormat="1" ht="18" customHeight="1">
      <c r="B50" s="11" t="s">
        <v>35</v>
      </c>
      <c r="C50" s="17"/>
      <c r="D50" s="19">
        <v>28.35</v>
      </c>
      <c r="E50" s="9" t="s">
        <v>4</v>
      </c>
      <c r="F50" s="10"/>
    </row>
    <row r="51" spans="2:6" s="11" customFormat="1" ht="18" customHeight="1">
      <c r="B51" s="11" t="s">
        <v>36</v>
      </c>
      <c r="C51" s="17"/>
      <c r="D51" s="19">
        <v>77.23</v>
      </c>
      <c r="E51" s="9" t="s">
        <v>4</v>
      </c>
      <c r="F51" s="10"/>
    </row>
    <row r="52" spans="2:6" s="11" customFormat="1" ht="18" customHeight="1">
      <c r="B52" s="11" t="s">
        <v>37</v>
      </c>
      <c r="D52" s="19">
        <v>40.92</v>
      </c>
      <c r="E52" s="9" t="s">
        <v>1</v>
      </c>
      <c r="F52" s="10"/>
    </row>
    <row r="53" spans="2:6" s="11" customFormat="1" ht="14">
      <c r="B53" s="11" t="s">
        <v>38</v>
      </c>
      <c r="D53" s="19">
        <v>51.6</v>
      </c>
      <c r="E53" s="23" t="s">
        <v>39</v>
      </c>
      <c r="F53" s="10"/>
    </row>
    <row r="54" spans="2:6" s="11" customFormat="1" ht="14">
      <c r="B54" s="11" t="s">
        <v>40</v>
      </c>
      <c r="D54" s="19">
        <v>108.61</v>
      </c>
      <c r="E54" s="23" t="s">
        <v>41</v>
      </c>
      <c r="F54" s="10"/>
    </row>
    <row r="55" spans="2:6" s="11" customFormat="1" ht="14">
      <c r="B55" s="11" t="s">
        <v>40</v>
      </c>
      <c r="D55" s="19">
        <v>54.33</v>
      </c>
      <c r="E55" s="23" t="s">
        <v>42</v>
      </c>
      <c r="F55" s="10"/>
    </row>
    <row r="56" spans="2:5" ht="6" customHeight="1" thickBot="1">
      <c r="B56" s="24"/>
      <c r="C56" s="24"/>
      <c r="D56" s="25"/>
      <c r="E56" s="26"/>
    </row>
    <row r="57" spans="2:4" ht="6" customHeight="1">
      <c r="B57" s="27"/>
      <c r="C57" s="27"/>
      <c r="D57" s="28"/>
    </row>
    <row r="58" spans="1:5" ht="15.75" customHeight="1" thickBot="1">
      <c r="A58" s="9"/>
      <c r="B58" s="33" t="s">
        <v>48</v>
      </c>
      <c r="C58" s="26"/>
      <c r="D58" s="34"/>
      <c r="E58" s="35"/>
    </row>
    <row r="59" s="9" customFormat="1" ht="6" customHeight="1">
      <c r="B59" s="29"/>
    </row>
    <row r="60" spans="2:5" s="9" customFormat="1" ht="14">
      <c r="B60" s="17" t="s">
        <v>44</v>
      </c>
      <c r="C60" s="17"/>
      <c r="D60" s="20">
        <v>40</v>
      </c>
      <c r="E60" s="9" t="s">
        <v>1</v>
      </c>
    </row>
    <row r="61" spans="2:5" s="9" customFormat="1" ht="14">
      <c r="B61" s="17" t="s">
        <v>45</v>
      </c>
      <c r="C61" s="17"/>
      <c r="D61" s="20">
        <v>120</v>
      </c>
      <c r="E61" s="9" t="s">
        <v>4</v>
      </c>
    </row>
    <row r="62" spans="2:5" s="9" customFormat="1" ht="14">
      <c r="B62" s="11" t="s">
        <v>47</v>
      </c>
      <c r="C62" s="11"/>
      <c r="D62" s="19">
        <v>1500</v>
      </c>
      <c r="E62" s="23" t="s">
        <v>13</v>
      </c>
    </row>
    <row r="63" spans="2:5" s="9" customFormat="1" ht="14">
      <c r="B63" s="11" t="s">
        <v>46</v>
      </c>
      <c r="C63" s="11"/>
      <c r="D63" s="19">
        <v>500</v>
      </c>
      <c r="E63" s="23" t="s">
        <v>39</v>
      </c>
    </row>
    <row r="64" s="9" customFormat="1" ht="15"/>
    <row r="65" s="9" customFormat="1" ht="15">
      <c r="C65" s="30"/>
    </row>
    <row r="66" s="9" customFormat="1" ht="15"/>
    <row r="67" s="9" customFormat="1" ht="15"/>
    <row r="68" s="9" customFormat="1" ht="15"/>
    <row r="69" s="9" customFormat="1" ht="15"/>
    <row r="70" s="9" customFormat="1" ht="15"/>
    <row r="71" s="9" customFormat="1" ht="15"/>
    <row r="72" s="9" customFormat="1" ht="15"/>
    <row r="73" s="9" customFormat="1" ht="15"/>
    <row r="74" s="9" customFormat="1" ht="15"/>
    <row r="75" s="9" customFormat="1" ht="15"/>
    <row r="76" s="9" customFormat="1" ht="15"/>
    <row r="77" s="9" customFormat="1" ht="15"/>
    <row r="78" s="9" customFormat="1" ht="15"/>
    <row r="79" s="9" customFormat="1" ht="15"/>
    <row r="80" s="9" customFormat="1" ht="15"/>
    <row r="81" s="9" customFormat="1" ht="15"/>
    <row r="82" spans="2:4" ht="18">
      <c r="B82" s="31"/>
      <c r="C82" s="31"/>
      <c r="D82" s="31"/>
    </row>
    <row r="83" spans="2:4" ht="18">
      <c r="B83" s="31"/>
      <c r="C83" s="31"/>
      <c r="D83" s="31"/>
    </row>
    <row r="84" spans="2:4" ht="18">
      <c r="B84" s="31"/>
      <c r="C84" s="31"/>
      <c r="D84" s="31"/>
    </row>
    <row r="85" spans="2:4" ht="18">
      <c r="B85" s="31"/>
      <c r="C85" s="31"/>
      <c r="D85" s="31"/>
    </row>
    <row r="86" spans="2:4" ht="18">
      <c r="B86" s="31"/>
      <c r="C86" s="31"/>
      <c r="D86" s="31"/>
    </row>
    <row r="87" spans="2:4" ht="18">
      <c r="B87" s="31"/>
      <c r="C87" s="31"/>
      <c r="D87" s="31"/>
    </row>
    <row r="88" spans="2:4" ht="18">
      <c r="B88" s="31"/>
      <c r="C88" s="31"/>
      <c r="D88" s="31"/>
    </row>
    <row r="89" spans="2:4" ht="18">
      <c r="B89" s="31"/>
      <c r="C89" s="31"/>
      <c r="D89" s="31"/>
    </row>
  </sheetData>
  <mergeCells count="1">
    <mergeCell ref="A1:E7"/>
  </mergeCells>
  <printOptions horizontalCentered="1"/>
  <pageMargins left="0" right="0" top="0.25" bottom="0.47" header="0" footer="0"/>
  <pageSetup fitToHeight="1" fitToWidth="1"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AA392-4832-F243-9CD6-EE0641B82990}">
  <sheetPr>
    <pageSetUpPr fitToPage="1"/>
  </sheetPr>
  <dimension ref="A1:N89"/>
  <sheetViews>
    <sheetView tabSelected="1" workbookViewId="0" topLeftCell="A1">
      <selection activeCell="C8" sqref="C1:C1048576"/>
    </sheetView>
  </sheetViews>
  <sheetFormatPr defaultColWidth="9.140625" defaultRowHeight="15"/>
  <cols>
    <col min="1" max="1" width="1.421875" style="1" customWidth="1"/>
    <col min="2" max="2" width="9.421875" style="1" customWidth="1"/>
    <col min="3" max="3" width="52.421875" style="1" customWidth="1"/>
    <col min="4" max="4" width="11.8515625" style="1" customWidth="1"/>
    <col min="5" max="5" width="11.421875" style="1" bestFit="1" customWidth="1"/>
    <col min="6" max="6" width="4.00390625" style="1" customWidth="1"/>
    <col min="7" max="7" width="9.140625" style="1" customWidth="1"/>
    <col min="8" max="8" width="12.421875" style="1" bestFit="1" customWidth="1"/>
    <col min="9" max="9" width="4.8515625" style="1" customWidth="1"/>
    <col min="10" max="10" width="12.8515625" style="1" customWidth="1"/>
    <col min="11" max="11" width="11.28125" style="1" customWidth="1"/>
    <col min="12" max="12" width="4.8515625" style="1" customWidth="1"/>
    <col min="13" max="13" width="8.7109375" style="1" customWidth="1"/>
    <col min="14" max="14" width="10.421875" style="1" customWidth="1"/>
    <col min="15" max="16384" width="9.140625" style="1" customWidth="1"/>
  </cols>
  <sheetData>
    <row r="1" spans="1:5" ht="12.75">
      <c r="A1" s="55"/>
      <c r="B1" s="55"/>
      <c r="C1" s="55"/>
      <c r="D1" s="55"/>
      <c r="E1" s="55"/>
    </row>
    <row r="2" spans="1:5" ht="12.75">
      <c r="A2" s="55"/>
      <c r="B2" s="55"/>
      <c r="C2" s="55"/>
      <c r="D2" s="55"/>
      <c r="E2" s="55"/>
    </row>
    <row r="3" spans="1:5" ht="12.75">
      <c r="A3" s="55"/>
      <c r="B3" s="55"/>
      <c r="C3" s="55"/>
      <c r="D3" s="55"/>
      <c r="E3" s="55"/>
    </row>
    <row r="4" spans="1:5" ht="12.75">
      <c r="A4" s="55"/>
      <c r="B4" s="55"/>
      <c r="C4" s="55"/>
      <c r="D4" s="55"/>
      <c r="E4" s="55"/>
    </row>
    <row r="5" spans="1:5" ht="12.75">
      <c r="A5" s="55"/>
      <c r="B5" s="55"/>
      <c r="C5" s="55"/>
      <c r="D5" s="55"/>
      <c r="E5" s="55"/>
    </row>
    <row r="6" spans="1:5" ht="12.75">
      <c r="A6" s="55"/>
      <c r="B6" s="55"/>
      <c r="C6" s="55"/>
      <c r="D6" s="55"/>
      <c r="E6" s="55"/>
    </row>
    <row r="7" spans="1:5" ht="14.25" customHeight="1">
      <c r="A7" s="55"/>
      <c r="B7" s="55"/>
      <c r="C7" s="55"/>
      <c r="D7" s="55"/>
      <c r="E7" s="55"/>
    </row>
    <row r="8" spans="2:14" ht="16" thickBot="1">
      <c r="B8" s="3"/>
      <c r="C8" s="2" t="s">
        <v>49</v>
      </c>
      <c r="D8" s="4">
        <v>43942</v>
      </c>
      <c r="E8" s="5"/>
      <c r="G8" s="41">
        <v>44013</v>
      </c>
      <c r="H8" s="42" t="s">
        <v>51</v>
      </c>
      <c r="I8" s="6"/>
      <c r="J8" s="46" t="s">
        <v>55</v>
      </c>
      <c r="K8" s="46" t="s">
        <v>56</v>
      </c>
      <c r="L8" s="6"/>
      <c r="M8" s="41">
        <v>44013</v>
      </c>
      <c r="N8" s="42" t="s">
        <v>52</v>
      </c>
    </row>
    <row r="9" spans="2:14" s="11" customFormat="1" ht="15">
      <c r="B9" s="7" t="s">
        <v>0</v>
      </c>
      <c r="C9" s="7"/>
      <c r="D9" s="8">
        <v>39</v>
      </c>
      <c r="E9" s="9" t="s">
        <v>1</v>
      </c>
      <c r="F9" s="10"/>
      <c r="G9" s="40">
        <f>D9*(1+$D$68)</f>
        <v>40.008665658</v>
      </c>
      <c r="H9" s="9" t="s">
        <v>1</v>
      </c>
      <c r="I9" s="6"/>
      <c r="J9" s="45">
        <f>J10*3</f>
        <v>3.7062791527248367</v>
      </c>
      <c r="K9" s="45">
        <f>K10*3</f>
        <v>3.20558625007348</v>
      </c>
      <c r="L9" s="6"/>
      <c r="M9" s="40">
        <f>G9+J9+K9</f>
        <v>46.92053106079832</v>
      </c>
      <c r="N9" s="9" t="s">
        <v>1</v>
      </c>
    </row>
    <row r="10" spans="2:14" s="11" customFormat="1" ht="15">
      <c r="B10" s="12" t="s">
        <v>2</v>
      </c>
      <c r="C10" s="12"/>
      <c r="D10" s="13">
        <v>16.48</v>
      </c>
      <c r="E10" s="9" t="s">
        <v>1</v>
      </c>
      <c r="F10" s="10"/>
      <c r="G10" s="40">
        <f>D10*(1+$D$68)</f>
        <v>16.90622589856</v>
      </c>
      <c r="H10" s="9" t="s">
        <v>1</v>
      </c>
      <c r="I10" s="6"/>
      <c r="J10" s="45">
        <f>160*D70/2000</f>
        <v>1.2354263842416122</v>
      </c>
      <c r="K10" s="45">
        <f>160*D72/2000</f>
        <v>1.0685287500244933</v>
      </c>
      <c r="L10" s="6"/>
      <c r="M10" s="40">
        <f>G10+J10+K10</f>
        <v>19.210181032826107</v>
      </c>
      <c r="N10" s="9" t="s">
        <v>1</v>
      </c>
    </row>
    <row r="11" spans="1:14" s="11" customFormat="1" ht="14">
      <c r="A11" s="47"/>
      <c r="B11" s="47" t="s">
        <v>3</v>
      </c>
      <c r="C11" s="47"/>
      <c r="D11" s="48">
        <v>87.33</v>
      </c>
      <c r="E11" s="49" t="s">
        <v>4</v>
      </c>
      <c r="F11" s="50"/>
      <c r="G11" s="51">
        <f>D11*(1+$D$68)</f>
        <v>89.58863517725999</v>
      </c>
      <c r="H11" s="49" t="s">
        <v>4</v>
      </c>
      <c r="I11" s="52"/>
      <c r="J11" s="51">
        <f>D70</f>
        <v>15.442829803020151</v>
      </c>
      <c r="K11" s="51">
        <f>D72</f>
        <v>13.356609375306165</v>
      </c>
      <c r="L11" s="52"/>
      <c r="M11" s="51">
        <f>(D11*(1+$D$68))+J11+K11</f>
        <v>118.3880743555863</v>
      </c>
      <c r="N11" s="49" t="s">
        <v>4</v>
      </c>
    </row>
    <row r="12" spans="2:14" s="11" customFormat="1" ht="14">
      <c r="B12" s="11" t="s">
        <v>5</v>
      </c>
      <c r="D12" s="13">
        <v>7</v>
      </c>
      <c r="E12" s="9" t="s">
        <v>6</v>
      </c>
      <c r="F12" s="10"/>
      <c r="G12" s="40">
        <f>D12*(1+$D$68)</f>
        <v>7.181042553999999</v>
      </c>
      <c r="H12" s="9" t="s">
        <v>6</v>
      </c>
      <c r="M12" s="40">
        <v>20</v>
      </c>
      <c r="N12" s="9" t="s">
        <v>6</v>
      </c>
    </row>
    <row r="13" spans="2:14" s="11" customFormat="1" ht="6" customHeight="1" thickBot="1">
      <c r="B13" s="15"/>
      <c r="C13" s="15"/>
      <c r="D13" s="16"/>
      <c r="E13" s="5"/>
      <c r="F13" s="10"/>
      <c r="G13" s="15"/>
      <c r="H13" s="5"/>
      <c r="M13" s="15"/>
      <c r="N13" s="5"/>
    </row>
    <row r="14" spans="2:14" s="11" customFormat="1" ht="6" customHeight="1">
      <c r="B14" s="17"/>
      <c r="C14" s="17"/>
      <c r="D14" s="18"/>
      <c r="E14" s="9"/>
      <c r="F14" s="10"/>
      <c r="H14" s="9"/>
      <c r="N14" s="9"/>
    </row>
    <row r="15" spans="2:14" s="11" customFormat="1" ht="18" customHeight="1">
      <c r="B15" s="17" t="s">
        <v>7</v>
      </c>
      <c r="C15" s="17"/>
      <c r="D15" s="19">
        <v>13.5</v>
      </c>
      <c r="E15" s="9" t="s">
        <v>1</v>
      </c>
      <c r="F15" s="10"/>
      <c r="G15" s="40">
        <f>D15*(1+$D$68)</f>
        <v>13.849153497</v>
      </c>
      <c r="H15" s="9" t="s">
        <v>1</v>
      </c>
      <c r="K15" s="40">
        <f>K16*1.3</f>
        <v>1.3890873750318413</v>
      </c>
      <c r="M15" s="40">
        <f>K15+G15</f>
        <v>15.238240872031842</v>
      </c>
      <c r="N15" s="9" t="s">
        <v>1</v>
      </c>
    </row>
    <row r="16" spans="2:14" s="11" customFormat="1" ht="18" customHeight="1">
      <c r="B16" s="17" t="s">
        <v>8</v>
      </c>
      <c r="C16" s="17"/>
      <c r="D16" s="20">
        <v>10.86</v>
      </c>
      <c r="E16" s="9" t="s">
        <v>1</v>
      </c>
      <c r="F16" s="10"/>
      <c r="G16" s="40">
        <f>D16*(1+$D$68)</f>
        <v>11.140874590919998</v>
      </c>
      <c r="H16" s="9" t="s">
        <v>1</v>
      </c>
      <c r="K16" s="40">
        <f>K10</f>
        <v>1.0685287500244933</v>
      </c>
      <c r="M16" s="40">
        <f>G16+K16</f>
        <v>12.20940334094449</v>
      </c>
      <c r="N16" s="9" t="s">
        <v>1</v>
      </c>
    </row>
    <row r="17" spans="1:14" s="11" customFormat="1" ht="18" customHeight="1">
      <c r="A17" s="47"/>
      <c r="B17" s="53" t="s">
        <v>9</v>
      </c>
      <c r="C17" s="53"/>
      <c r="D17" s="54">
        <v>65.21</v>
      </c>
      <c r="E17" s="49" t="s">
        <v>4</v>
      </c>
      <c r="F17" s="50"/>
      <c r="G17" s="51">
        <f>D17*(1+$D$68)</f>
        <v>66.89654070661999</v>
      </c>
      <c r="H17" s="49" t="s">
        <v>4</v>
      </c>
      <c r="I17" s="47"/>
      <c r="J17" s="47"/>
      <c r="K17" s="51">
        <f>K11</f>
        <v>13.356609375306165</v>
      </c>
      <c r="L17" s="47"/>
      <c r="M17" s="51">
        <f>K17+G17</f>
        <v>80.25315008192615</v>
      </c>
      <c r="N17" s="49" t="s">
        <v>4</v>
      </c>
    </row>
    <row r="18" spans="2:14" s="11" customFormat="1" ht="18" customHeight="1">
      <c r="B18" s="17" t="s">
        <v>10</v>
      </c>
      <c r="C18" s="17"/>
      <c r="D18" s="20">
        <v>65.19</v>
      </c>
      <c r="E18" s="9" t="s">
        <v>1</v>
      </c>
      <c r="F18" s="10"/>
      <c r="G18" s="40">
        <f>D18*(1+$D$68)</f>
        <v>66.87602344217999</v>
      </c>
      <c r="H18" s="9" t="s">
        <v>1</v>
      </c>
      <c r="M18" s="40">
        <v>67</v>
      </c>
      <c r="N18" s="9" t="s">
        <v>1</v>
      </c>
    </row>
    <row r="19" spans="2:14" s="11" customFormat="1" ht="18" customHeight="1">
      <c r="B19" s="17" t="s">
        <v>11</v>
      </c>
      <c r="C19" s="17"/>
      <c r="D19" s="20">
        <v>135.8</v>
      </c>
      <c r="E19" s="9" t="s">
        <v>1</v>
      </c>
      <c r="F19" s="10"/>
      <c r="G19" s="40">
        <f>D19*(1+$D$68)</f>
        <v>139.3122255476</v>
      </c>
      <c r="H19" s="9" t="s">
        <v>1</v>
      </c>
      <c r="M19" s="40">
        <v>139.25</v>
      </c>
      <c r="N19" s="9" t="s">
        <v>1</v>
      </c>
    </row>
    <row r="20" spans="2:14" s="11" customFormat="1" ht="3.75" customHeight="1" thickBot="1">
      <c r="B20" s="15"/>
      <c r="C20" s="15"/>
      <c r="D20" s="16"/>
      <c r="E20" s="5"/>
      <c r="F20" s="10"/>
      <c r="G20" s="15"/>
      <c r="H20" s="5"/>
      <c r="M20" s="15"/>
      <c r="N20" s="5"/>
    </row>
    <row r="21" spans="2:14" s="11" customFormat="1" ht="6" customHeight="1">
      <c r="B21" s="17"/>
      <c r="C21" s="17"/>
      <c r="D21" s="18"/>
      <c r="E21" s="9"/>
      <c r="F21" s="10"/>
      <c r="H21" s="9"/>
      <c r="N21" s="9"/>
    </row>
    <row r="22" spans="2:14" s="11" customFormat="1" ht="18" customHeight="1">
      <c r="B22" s="11" t="s">
        <v>12</v>
      </c>
      <c r="C22" s="17"/>
      <c r="D22" s="19">
        <v>20.25</v>
      </c>
      <c r="E22" s="9" t="s">
        <v>13</v>
      </c>
      <c r="F22" s="10"/>
      <c r="G22" s="40">
        <f aca="true" t="shared" si="0" ref="G22:G29">D22*(1+$D$68)</f>
        <v>20.773730245499998</v>
      </c>
      <c r="H22" s="9" t="s">
        <v>13</v>
      </c>
      <c r="I22" s="40"/>
      <c r="J22" s="40"/>
      <c r="K22" s="40"/>
      <c r="L22" s="40"/>
      <c r="M22" s="40">
        <f aca="true" t="shared" si="1" ref="M22">D22*(1+$D$68)</f>
        <v>20.773730245499998</v>
      </c>
      <c r="N22" s="9" t="s">
        <v>13</v>
      </c>
    </row>
    <row r="23" spans="2:14" s="11" customFormat="1" ht="14">
      <c r="B23" s="11" t="s">
        <v>14</v>
      </c>
      <c r="D23" s="19">
        <v>20.25</v>
      </c>
      <c r="E23" s="9" t="s">
        <v>13</v>
      </c>
      <c r="F23" s="10"/>
      <c r="G23" s="40">
        <f t="shared" si="0"/>
        <v>20.773730245499998</v>
      </c>
      <c r="H23" s="9" t="s">
        <v>13</v>
      </c>
      <c r="M23" s="40">
        <v>20.75</v>
      </c>
      <c r="N23" s="9" t="s">
        <v>13</v>
      </c>
    </row>
    <row r="24" spans="2:14" s="11" customFormat="1" ht="14">
      <c r="B24" s="11" t="s">
        <v>15</v>
      </c>
      <c r="D24" s="19">
        <v>20.25</v>
      </c>
      <c r="E24" s="9" t="s">
        <v>13</v>
      </c>
      <c r="F24" s="10"/>
      <c r="G24" s="40">
        <f t="shared" si="0"/>
        <v>20.773730245499998</v>
      </c>
      <c r="H24" s="9" t="s">
        <v>13</v>
      </c>
      <c r="M24" s="40">
        <v>20.75</v>
      </c>
      <c r="N24" s="9" t="s">
        <v>13</v>
      </c>
    </row>
    <row r="25" spans="2:14" s="11" customFormat="1" ht="14">
      <c r="B25" s="11" t="s">
        <v>16</v>
      </c>
      <c r="D25" s="19">
        <v>20.25</v>
      </c>
      <c r="E25" s="9" t="s">
        <v>13</v>
      </c>
      <c r="F25" s="10"/>
      <c r="G25" s="40">
        <f t="shared" si="0"/>
        <v>20.773730245499998</v>
      </c>
      <c r="H25" s="9" t="s">
        <v>13</v>
      </c>
      <c r="M25" s="40">
        <v>20.75</v>
      </c>
      <c r="N25" s="9" t="s">
        <v>13</v>
      </c>
    </row>
    <row r="26" spans="2:14" s="11" customFormat="1" ht="14">
      <c r="B26" s="11" t="s">
        <v>43</v>
      </c>
      <c r="D26" s="19">
        <v>16.25</v>
      </c>
      <c r="E26" s="9" t="s">
        <v>13</v>
      </c>
      <c r="F26" s="10"/>
      <c r="G26" s="40">
        <f t="shared" si="0"/>
        <v>16.670277357499998</v>
      </c>
      <c r="H26" s="9" t="s">
        <v>13</v>
      </c>
      <c r="M26" s="40">
        <v>16.75</v>
      </c>
      <c r="N26" s="9" t="s">
        <v>13</v>
      </c>
    </row>
    <row r="27" spans="2:14" s="11" customFormat="1" ht="14">
      <c r="B27" s="11" t="s">
        <v>17</v>
      </c>
      <c r="D27" s="19">
        <v>16.25</v>
      </c>
      <c r="E27" s="9" t="s">
        <v>13</v>
      </c>
      <c r="F27" s="10"/>
      <c r="G27" s="40">
        <f t="shared" si="0"/>
        <v>16.670277357499998</v>
      </c>
      <c r="H27" s="9" t="s">
        <v>13</v>
      </c>
      <c r="M27" s="40">
        <v>16.75</v>
      </c>
      <c r="N27" s="9" t="s">
        <v>13</v>
      </c>
    </row>
    <row r="28" spans="2:14" s="11" customFormat="1" ht="14">
      <c r="B28" s="11" t="s">
        <v>18</v>
      </c>
      <c r="D28" s="19">
        <v>16.25</v>
      </c>
      <c r="E28" s="9" t="s">
        <v>13</v>
      </c>
      <c r="F28" s="10"/>
      <c r="G28" s="40">
        <f t="shared" si="0"/>
        <v>16.670277357499998</v>
      </c>
      <c r="H28" s="9" t="s">
        <v>13</v>
      </c>
      <c r="M28" s="40">
        <v>16.75</v>
      </c>
      <c r="N28" s="9" t="s">
        <v>13</v>
      </c>
    </row>
    <row r="29" spans="2:14" s="11" customFormat="1" ht="14">
      <c r="B29" s="11" t="s">
        <v>19</v>
      </c>
      <c r="D29" s="19">
        <v>40.75</v>
      </c>
      <c r="E29" s="9" t="s">
        <v>13</v>
      </c>
      <c r="F29" s="10"/>
      <c r="G29" s="40">
        <f t="shared" si="0"/>
        <v>41.803926296499995</v>
      </c>
      <c r="H29" s="9" t="s">
        <v>13</v>
      </c>
      <c r="M29" s="40">
        <v>41.75</v>
      </c>
      <c r="N29" s="9" t="s">
        <v>13</v>
      </c>
    </row>
    <row r="30" spans="2:14" s="11" customFormat="1" ht="6" customHeight="1" thickBot="1">
      <c r="B30" s="15"/>
      <c r="C30" s="15"/>
      <c r="D30" s="16"/>
      <c r="E30" s="5"/>
      <c r="F30" s="10"/>
      <c r="G30" s="15"/>
      <c r="H30" s="5"/>
      <c r="M30" s="15"/>
      <c r="N30" s="5"/>
    </row>
    <row r="31" spans="2:14" s="11" customFormat="1" ht="6" customHeight="1">
      <c r="B31" s="7"/>
      <c r="C31" s="7"/>
      <c r="D31" s="18"/>
      <c r="E31" s="9"/>
      <c r="F31" s="10"/>
      <c r="H31" s="9"/>
      <c r="N31" s="9"/>
    </row>
    <row r="32" spans="3:14" s="11" customFormat="1" ht="18" customHeight="1">
      <c r="C32" s="21" t="s">
        <v>20</v>
      </c>
      <c r="D32" s="22"/>
      <c r="E32" s="9"/>
      <c r="F32" s="10"/>
      <c r="H32" s="9"/>
      <c r="N32" s="9"/>
    </row>
    <row r="33" spans="3:14" s="11" customFormat="1" ht="3.75" customHeight="1">
      <c r="C33" s="21"/>
      <c r="D33" s="22"/>
      <c r="E33" s="9"/>
      <c r="F33" s="10"/>
      <c r="H33" s="9"/>
      <c r="N33" s="9"/>
    </row>
    <row r="34" spans="2:14" s="11" customFormat="1" ht="14">
      <c r="B34" s="11" t="s">
        <v>21</v>
      </c>
      <c r="C34" s="17"/>
      <c r="D34" s="19">
        <v>6.75</v>
      </c>
      <c r="E34" s="9" t="s">
        <v>13</v>
      </c>
      <c r="F34" s="10"/>
      <c r="G34" s="40">
        <f>D34*(1+$D$68)</f>
        <v>6.9245767485</v>
      </c>
      <c r="H34" s="9" t="s">
        <v>13</v>
      </c>
      <c r="M34" s="40">
        <v>7</v>
      </c>
      <c r="N34" s="9" t="s">
        <v>13</v>
      </c>
    </row>
    <row r="35" spans="2:14" s="11" customFormat="1" ht="14">
      <c r="B35" s="11" t="s">
        <v>22</v>
      </c>
      <c r="C35" s="17"/>
      <c r="D35" s="19">
        <v>27.5</v>
      </c>
      <c r="E35" s="9" t="s">
        <v>13</v>
      </c>
      <c r="F35" s="10"/>
      <c r="G35" s="40">
        <f>D35*(1+$D$68)</f>
        <v>28.211238605</v>
      </c>
      <c r="H35" s="9" t="s">
        <v>13</v>
      </c>
      <c r="M35" s="40">
        <v>28.25</v>
      </c>
      <c r="N35" s="9" t="s">
        <v>13</v>
      </c>
    </row>
    <row r="36" spans="2:14" s="11" customFormat="1" ht="14">
      <c r="B36" s="11" t="s">
        <v>23</v>
      </c>
      <c r="C36" s="17"/>
      <c r="D36" s="19">
        <v>135.75</v>
      </c>
      <c r="E36" s="9" t="s">
        <v>13</v>
      </c>
      <c r="F36" s="10"/>
      <c r="G36" s="40">
        <f>D36*(1+$D$68)</f>
        <v>139.26093238649997</v>
      </c>
      <c r="H36" s="9" t="s">
        <v>13</v>
      </c>
      <c r="M36" s="40">
        <v>139.25</v>
      </c>
      <c r="N36" s="9" t="s">
        <v>13</v>
      </c>
    </row>
    <row r="37" spans="2:14" s="11" customFormat="1" ht="6" customHeight="1" thickBot="1">
      <c r="B37" s="15"/>
      <c r="C37" s="15"/>
      <c r="D37" s="16"/>
      <c r="E37" s="5"/>
      <c r="F37" s="10"/>
      <c r="G37" s="15"/>
      <c r="H37" s="5"/>
      <c r="M37" s="15"/>
      <c r="N37" s="5"/>
    </row>
    <row r="38" spans="3:14" s="11" customFormat="1" ht="6" customHeight="1">
      <c r="C38" s="17"/>
      <c r="D38" s="22"/>
      <c r="E38" s="9"/>
      <c r="F38" s="10"/>
      <c r="H38" s="9"/>
      <c r="N38" s="9"/>
    </row>
    <row r="39" spans="2:14" s="11" customFormat="1" ht="14">
      <c r="B39" s="11" t="s">
        <v>24</v>
      </c>
      <c r="C39" s="17"/>
      <c r="D39" s="32" t="s">
        <v>25</v>
      </c>
      <c r="E39" s="9"/>
      <c r="F39" s="10"/>
      <c r="G39" s="32" t="s">
        <v>25</v>
      </c>
      <c r="H39" s="9"/>
      <c r="M39" s="32" t="s">
        <v>25</v>
      </c>
      <c r="N39" s="9"/>
    </row>
    <row r="40" spans="2:14" s="11" customFormat="1" ht="14">
      <c r="B40" s="11" t="s">
        <v>26</v>
      </c>
      <c r="C40" s="17"/>
      <c r="D40" s="32" t="s">
        <v>25</v>
      </c>
      <c r="E40" s="9"/>
      <c r="F40" s="10"/>
      <c r="G40" s="32" t="s">
        <v>25</v>
      </c>
      <c r="H40" s="9"/>
      <c r="M40" s="32" t="s">
        <v>25</v>
      </c>
      <c r="N40" s="9"/>
    </row>
    <row r="41" spans="2:14" s="11" customFormat="1" ht="14">
      <c r="B41" s="11" t="s">
        <v>27</v>
      </c>
      <c r="C41" s="17"/>
      <c r="D41" s="32" t="s">
        <v>25</v>
      </c>
      <c r="E41" s="9"/>
      <c r="F41" s="10"/>
      <c r="G41" s="32" t="s">
        <v>25</v>
      </c>
      <c r="H41" s="9"/>
      <c r="M41" s="32" t="s">
        <v>25</v>
      </c>
      <c r="N41" s="9"/>
    </row>
    <row r="42" spans="2:14" s="11" customFormat="1" ht="14">
      <c r="B42" s="11" t="s">
        <v>28</v>
      </c>
      <c r="C42" s="17"/>
      <c r="D42" s="32" t="s">
        <v>25</v>
      </c>
      <c r="E42" s="9"/>
      <c r="F42" s="10"/>
      <c r="G42" s="32" t="s">
        <v>25</v>
      </c>
      <c r="H42" s="9"/>
      <c r="M42" s="32" t="s">
        <v>25</v>
      </c>
      <c r="N42" s="9"/>
    </row>
    <row r="43" spans="2:14" s="11" customFormat="1" ht="14">
      <c r="B43" s="11" t="s">
        <v>29</v>
      </c>
      <c r="D43" s="32" t="s">
        <v>25</v>
      </c>
      <c r="E43" s="9"/>
      <c r="F43" s="10"/>
      <c r="G43" s="32" t="s">
        <v>25</v>
      </c>
      <c r="H43" s="9"/>
      <c r="M43" s="32" t="s">
        <v>25</v>
      </c>
      <c r="N43" s="9"/>
    </row>
    <row r="44" spans="2:14" s="11" customFormat="1" ht="14">
      <c r="B44" s="11" t="s">
        <v>30</v>
      </c>
      <c r="D44" s="32" t="s">
        <v>25</v>
      </c>
      <c r="E44" s="9"/>
      <c r="F44" s="10"/>
      <c r="G44" s="32" t="s">
        <v>25</v>
      </c>
      <c r="H44" s="9"/>
      <c r="M44" s="32" t="s">
        <v>25</v>
      </c>
      <c r="N44" s="9"/>
    </row>
    <row r="45" spans="2:14" s="11" customFormat="1" ht="18" customHeight="1">
      <c r="B45" s="11" t="s">
        <v>31</v>
      </c>
      <c r="D45" s="32" t="s">
        <v>25</v>
      </c>
      <c r="E45" s="9"/>
      <c r="F45" s="10"/>
      <c r="G45" s="32" t="s">
        <v>25</v>
      </c>
      <c r="H45" s="9"/>
      <c r="M45" s="32" t="s">
        <v>25</v>
      </c>
      <c r="N45" s="9"/>
    </row>
    <row r="46" spans="2:14" s="11" customFormat="1" ht="18" customHeight="1">
      <c r="B46" s="11" t="s">
        <v>32</v>
      </c>
      <c r="D46" s="32" t="s">
        <v>25</v>
      </c>
      <c r="E46" s="9"/>
      <c r="F46" s="10"/>
      <c r="G46" s="32" t="s">
        <v>25</v>
      </c>
      <c r="H46" s="9"/>
      <c r="M46" s="32" t="s">
        <v>25</v>
      </c>
      <c r="N46" s="9"/>
    </row>
    <row r="47" spans="2:14" s="11" customFormat="1" ht="6" customHeight="1" thickBot="1">
      <c r="B47" s="15"/>
      <c r="C47" s="15"/>
      <c r="D47" s="16"/>
      <c r="E47" s="5"/>
      <c r="F47" s="10"/>
      <c r="G47" s="15"/>
      <c r="H47" s="5"/>
      <c r="M47" s="15"/>
      <c r="N47" s="5"/>
    </row>
    <row r="48" spans="3:14" s="11" customFormat="1" ht="6" customHeight="1">
      <c r="C48" s="17"/>
      <c r="D48" s="22"/>
      <c r="E48" s="9"/>
      <c r="F48" s="10"/>
      <c r="H48" s="9"/>
      <c r="N48" s="9"/>
    </row>
    <row r="49" spans="2:14" s="11" customFormat="1" ht="18" customHeight="1">
      <c r="B49" s="11" t="s">
        <v>33</v>
      </c>
      <c r="C49" s="17"/>
      <c r="D49" s="19">
        <v>77.23</v>
      </c>
      <c r="E49" s="23" t="s">
        <v>34</v>
      </c>
      <c r="F49" s="10"/>
      <c r="G49" s="40">
        <f aca="true" t="shared" si="2" ref="G49:G55">D49*(1+$D$68)</f>
        <v>79.22741663506</v>
      </c>
      <c r="H49" s="23" t="s">
        <v>34</v>
      </c>
      <c r="J49" s="40">
        <f>D70</f>
        <v>15.442829803020151</v>
      </c>
      <c r="K49" s="40">
        <f>D72</f>
        <v>13.356609375306165</v>
      </c>
      <c r="M49" s="40">
        <f>G49+J49+K49</f>
        <v>108.0268558133863</v>
      </c>
      <c r="N49" s="23" t="s">
        <v>34</v>
      </c>
    </row>
    <row r="50" spans="2:14" s="11" customFormat="1" ht="18" customHeight="1">
      <c r="B50" s="11" t="s">
        <v>35</v>
      </c>
      <c r="C50" s="17"/>
      <c r="D50" s="19">
        <v>28.35</v>
      </c>
      <c r="E50" s="9" t="s">
        <v>4</v>
      </c>
      <c r="F50" s="10"/>
      <c r="G50" s="40">
        <f t="shared" si="2"/>
        <v>29.083222343699997</v>
      </c>
      <c r="H50" s="9" t="s">
        <v>4</v>
      </c>
      <c r="K50" s="40">
        <f>D72</f>
        <v>13.356609375306165</v>
      </c>
      <c r="M50" s="40">
        <f>K50+G50</f>
        <v>42.439831719006165</v>
      </c>
      <c r="N50" s="9" t="s">
        <v>4</v>
      </c>
    </row>
    <row r="51" spans="2:14" s="11" customFormat="1" ht="18" customHeight="1">
      <c r="B51" s="11" t="s">
        <v>36</v>
      </c>
      <c r="C51" s="17"/>
      <c r="D51" s="19">
        <v>77.23</v>
      </c>
      <c r="E51" s="9" t="s">
        <v>4</v>
      </c>
      <c r="F51" s="10"/>
      <c r="G51" s="40">
        <f t="shared" si="2"/>
        <v>79.22741663506</v>
      </c>
      <c r="H51" s="9" t="s">
        <v>4</v>
      </c>
      <c r="K51" s="40">
        <f>D72</f>
        <v>13.356609375306165</v>
      </c>
      <c r="M51" s="40">
        <f>(D51*(1+$D$68)+K51)</f>
        <v>92.58402601036616</v>
      </c>
      <c r="N51" s="9" t="s">
        <v>4</v>
      </c>
    </row>
    <row r="52" spans="2:14" s="11" customFormat="1" ht="18" customHeight="1">
      <c r="B52" s="11" t="s">
        <v>37</v>
      </c>
      <c r="D52" s="19">
        <v>40.92</v>
      </c>
      <c r="E52" s="9" t="s">
        <v>1</v>
      </c>
      <c r="F52" s="10"/>
      <c r="G52" s="40">
        <f t="shared" si="2"/>
        <v>41.97832304424</v>
      </c>
      <c r="H52" s="9" t="s">
        <v>1</v>
      </c>
      <c r="J52" s="40">
        <f>200*D70/2000</f>
        <v>1.5442829803020153</v>
      </c>
      <c r="K52" s="40">
        <f>200*D72/2000</f>
        <v>1.3356609375306165</v>
      </c>
      <c r="M52" s="40">
        <f>G52+J52+K52</f>
        <v>44.85826696207263</v>
      </c>
      <c r="N52" s="9" t="s">
        <v>1</v>
      </c>
    </row>
    <row r="53" spans="2:14" s="11" customFormat="1" ht="14">
      <c r="B53" s="11" t="s">
        <v>38</v>
      </c>
      <c r="D53" s="19">
        <v>51.6</v>
      </c>
      <c r="E53" s="23" t="s">
        <v>39</v>
      </c>
      <c r="F53" s="10"/>
      <c r="G53" s="40">
        <f t="shared" si="2"/>
        <v>52.9345422552</v>
      </c>
      <c r="H53" s="23" t="s">
        <v>39</v>
      </c>
      <c r="M53" s="40">
        <v>53</v>
      </c>
      <c r="N53" s="23" t="s">
        <v>39</v>
      </c>
    </row>
    <row r="54" spans="2:14" s="11" customFormat="1" ht="14">
      <c r="B54" s="11" t="s">
        <v>40</v>
      </c>
      <c r="D54" s="19">
        <v>108.61</v>
      </c>
      <c r="E54" s="23" t="s">
        <v>41</v>
      </c>
      <c r="F54" s="10"/>
      <c r="G54" s="40">
        <f t="shared" si="2"/>
        <v>111.41900454142</v>
      </c>
      <c r="H54" s="23" t="s">
        <v>41</v>
      </c>
      <c r="M54" s="40">
        <v>111.5</v>
      </c>
      <c r="N54" s="23" t="s">
        <v>41</v>
      </c>
    </row>
    <row r="55" spans="2:14" s="11" customFormat="1" ht="14">
      <c r="B55" s="11" t="s">
        <v>40</v>
      </c>
      <c r="D55" s="19">
        <v>54.33</v>
      </c>
      <c r="E55" s="23" t="s">
        <v>42</v>
      </c>
      <c r="F55" s="10"/>
      <c r="G55" s="40">
        <f t="shared" si="2"/>
        <v>55.73514885125999</v>
      </c>
      <c r="H55" s="23" t="s">
        <v>42</v>
      </c>
      <c r="M55" s="40">
        <v>55.75</v>
      </c>
      <c r="N55" s="23" t="s">
        <v>42</v>
      </c>
    </row>
    <row r="56" spans="2:14" ht="6" customHeight="1" thickBot="1">
      <c r="B56" s="24"/>
      <c r="C56" s="24"/>
      <c r="D56" s="25"/>
      <c r="E56" s="26"/>
      <c r="G56" s="26"/>
      <c r="H56" s="26"/>
      <c r="M56" s="26"/>
      <c r="N56" s="26"/>
    </row>
    <row r="57" spans="2:4" ht="6" customHeight="1">
      <c r="B57" s="27"/>
      <c r="C57" s="27"/>
      <c r="D57" s="28"/>
    </row>
    <row r="58" spans="1:8" ht="15.75" customHeight="1" thickBot="1">
      <c r="A58" s="9"/>
      <c r="B58" s="33" t="s">
        <v>48</v>
      </c>
      <c r="C58" s="26"/>
      <c r="D58" s="34"/>
      <c r="E58" s="35"/>
      <c r="H58" s="39"/>
    </row>
    <row r="59" s="9" customFormat="1" ht="6" customHeight="1">
      <c r="B59" s="29"/>
    </row>
    <row r="60" spans="2:5" s="9" customFormat="1" ht="14">
      <c r="B60" s="17" t="s">
        <v>44</v>
      </c>
      <c r="C60" s="17"/>
      <c r="D60" s="20">
        <v>40</v>
      </c>
      <c r="E60" s="9" t="s">
        <v>1</v>
      </c>
    </row>
    <row r="61" spans="2:5" s="9" customFormat="1" ht="14">
      <c r="B61" s="17" t="s">
        <v>45</v>
      </c>
      <c r="C61" s="17"/>
      <c r="D61" s="20">
        <v>120</v>
      </c>
      <c r="E61" s="9" t="s">
        <v>4</v>
      </c>
    </row>
    <row r="62" spans="2:8" s="9" customFormat="1" ht="14">
      <c r="B62" s="11" t="s">
        <v>47</v>
      </c>
      <c r="C62" s="11"/>
      <c r="D62" s="19">
        <v>1500</v>
      </c>
      <c r="E62" s="23" t="s">
        <v>13</v>
      </c>
      <c r="H62" s="23"/>
    </row>
    <row r="63" spans="2:8" s="9" customFormat="1" ht="14">
      <c r="B63" s="11" t="s">
        <v>46</v>
      </c>
      <c r="C63" s="11"/>
      <c r="D63" s="19">
        <v>500</v>
      </c>
      <c r="E63" s="23" t="s">
        <v>39</v>
      </c>
      <c r="H63" s="23"/>
    </row>
    <row r="64" s="9" customFormat="1" ht="15"/>
    <row r="65" s="9" customFormat="1" ht="15">
      <c r="C65" s="30"/>
    </row>
    <row r="66" spans="3:4" s="9" customFormat="1" ht="15">
      <c r="C66" s="36" t="s">
        <v>50</v>
      </c>
      <c r="D66" s="38">
        <v>0.0290598</v>
      </c>
    </row>
    <row r="67" s="9" customFormat="1" ht="15">
      <c r="D67" s="37">
        <v>0.89</v>
      </c>
    </row>
    <row r="68" s="9" customFormat="1" ht="15">
      <c r="D68" s="38">
        <f>D66*D67</f>
        <v>0.025863222</v>
      </c>
    </row>
    <row r="69" s="9" customFormat="1" ht="15"/>
    <row r="70" spans="3:5" s="9" customFormat="1" ht="15">
      <c r="C70" s="43" t="s">
        <v>53</v>
      </c>
      <c r="D70" s="44">
        <f>'[1]Module Dev Increase 2020'!$R$44</f>
        <v>15.442829803020151</v>
      </c>
      <c r="E70" s="9" t="s">
        <v>57</v>
      </c>
    </row>
    <row r="71" s="9" customFormat="1" ht="15"/>
    <row r="72" spans="3:5" s="9" customFormat="1" ht="15">
      <c r="C72" s="43" t="s">
        <v>54</v>
      </c>
      <c r="D72" s="44">
        <f>'[1]Env Adjustments 2020'!$B$51</f>
        <v>13.356609375306165</v>
      </c>
      <c r="E72" s="9" t="s">
        <v>57</v>
      </c>
    </row>
    <row r="73" s="9" customFormat="1" ht="15"/>
    <row r="74" s="9" customFormat="1" ht="15"/>
    <row r="75" s="9" customFormat="1" ht="15"/>
    <row r="76" s="9" customFormat="1" ht="15"/>
    <row r="77" s="9" customFormat="1" ht="15"/>
    <row r="78" s="9" customFormat="1" ht="15"/>
    <row r="79" s="9" customFormat="1" ht="15"/>
    <row r="80" s="9" customFormat="1" ht="15"/>
    <row r="81" s="9" customFormat="1" ht="15"/>
    <row r="82" spans="2:4" ht="18">
      <c r="B82" s="31"/>
      <c r="C82" s="31"/>
      <c r="D82" s="31"/>
    </row>
    <row r="83" spans="2:4" ht="18">
      <c r="B83" s="31"/>
      <c r="C83" s="31"/>
      <c r="D83" s="31"/>
    </row>
    <row r="84" spans="2:4" ht="18">
      <c r="B84" s="31"/>
      <c r="C84" s="31"/>
      <c r="D84" s="31"/>
    </row>
    <row r="85" spans="2:4" ht="18">
      <c r="B85" s="31"/>
      <c r="C85" s="31"/>
      <c r="D85" s="31"/>
    </row>
    <row r="86" spans="2:4" ht="18">
      <c r="B86" s="31"/>
      <c r="C86" s="31"/>
      <c r="D86" s="31"/>
    </row>
    <row r="87" spans="2:4" ht="18">
      <c r="B87" s="31"/>
      <c r="C87" s="31"/>
      <c r="D87" s="31"/>
    </row>
    <row r="88" spans="2:4" ht="18">
      <c r="B88" s="31"/>
      <c r="C88" s="31"/>
      <c r="D88" s="31"/>
    </row>
    <row r="89" spans="2:4" ht="18">
      <c r="B89" s="31"/>
      <c r="C89" s="31"/>
      <c r="D89" s="31"/>
    </row>
  </sheetData>
  <mergeCells count="1">
    <mergeCell ref="A1:E7"/>
  </mergeCells>
  <printOptions horizontalCentered="1"/>
  <pageMargins left="0" right="0" top="0.25" bottom="0.47" header="0" footer="0"/>
  <pageSetup fitToHeight="1" fitToWidth="1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Lila Hamm</dc:creator>
  <cp:keywords/>
  <dc:description/>
  <cp:lastModifiedBy>bryce howard</cp:lastModifiedBy>
  <cp:lastPrinted>2018-06-27T14:13:03Z</cp:lastPrinted>
  <dcterms:created xsi:type="dcterms:W3CDTF">2017-06-28T18:07:26Z</dcterms:created>
  <dcterms:modified xsi:type="dcterms:W3CDTF">2020-06-11T21:22:20Z</dcterms:modified>
  <cp:category/>
  <cp:version/>
  <cp:contentType/>
  <cp:contentStatus/>
</cp:coreProperties>
</file>