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firstSheet="3" activeTab="9"/>
  </bookViews>
  <sheets>
    <sheet name="JAN 05" sheetId="1" r:id="rId1"/>
    <sheet name="FEB 05" sheetId="2" r:id="rId2"/>
    <sheet name="MARCH 05" sheetId="3" r:id="rId3"/>
    <sheet name="APRIL 05" sheetId="4" r:id="rId4"/>
    <sheet name="MAY 05" sheetId="5" r:id="rId5"/>
    <sheet name="JUNE 05" sheetId="6" r:id="rId6"/>
    <sheet name="JULY 05" sheetId="7" r:id="rId7"/>
    <sheet name="AUG 05" sheetId="8" r:id="rId8"/>
    <sheet name="SEPT 05" sheetId="9" r:id="rId9"/>
    <sheet name="OCT 05" sheetId="10" r:id="rId10"/>
    <sheet name="NOV 05" sheetId="11" r:id="rId11"/>
    <sheet name="DEC 05" sheetId="12" r:id="rId12"/>
  </sheets>
  <externalReferences>
    <externalReference r:id="rId15"/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<sst xmlns="http://schemas.openxmlformats.org/spreadsheetml/2006/main" count="746" uniqueCount="62">
  <si>
    <t xml:space="preserve"> </t>
  </si>
  <si>
    <t>UVR  ASPHALT / DIRT / CONCRETE</t>
  </si>
  <si>
    <t xml:space="preserve">CFL DIVERSION SUMMARY </t>
  </si>
  <si>
    <t>CFL GREEN / WOOD WASTE</t>
  </si>
  <si>
    <t>CFL ASPHALT / DIRT / CONCRETE</t>
  </si>
  <si>
    <t>TONS OF SOLID WASTE FROM PUBLIC</t>
  </si>
  <si>
    <t>R</t>
  </si>
  <si>
    <t>GREEN SHEET</t>
  </si>
  <si>
    <t>UVDS TONS OF SOLID WASTE TO CFL</t>
  </si>
  <si>
    <t>CFL REPORT</t>
  </si>
  <si>
    <t xml:space="preserve">CFL WHITE METALS </t>
  </si>
  <si>
    <t>UVR BUYBACK AT CFL</t>
  </si>
  <si>
    <t xml:space="preserve">UVR GREEN/WOOD </t>
  </si>
  <si>
    <t xml:space="preserve">UVDS GREEN/WOOD </t>
  </si>
  <si>
    <t>SEPTEMBER 2005</t>
  </si>
  <si>
    <t>**COLOR IINTICATES WHERE TO LOCATE NUMBERS</t>
  </si>
  <si>
    <t>**UPPER VALLEY DISPOSAL SERVICE - UVDS</t>
  </si>
  <si>
    <t>**UPPER VALLEY RECYCLE -UVR</t>
  </si>
  <si>
    <t>**CLOVER FLAT LANDFILL - CFL</t>
  </si>
  <si>
    <t>**CFL REPORT =CLOVER FLAT MONTHLY REPORT</t>
  </si>
  <si>
    <t xml:space="preserve">**SEE BREAKDOWN BELOW </t>
  </si>
  <si>
    <r>
      <t xml:space="preserve">% RECYCLED </t>
    </r>
    <r>
      <rPr>
        <b/>
        <sz val="14"/>
        <rFont val="Arial"/>
        <family val="2"/>
      </rPr>
      <t>FROM CFL PUBLIC</t>
    </r>
  </si>
  <si>
    <r>
      <t>% RECYCLED</t>
    </r>
    <r>
      <rPr>
        <b/>
        <sz val="14"/>
        <rFont val="Arial"/>
        <family val="2"/>
      </rPr>
      <t xml:space="preserve"> OF SOLID WASTE FOR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 UVDS &amp; UVR</t>
    </r>
  </si>
  <si>
    <t>TOTAL INCOMING TONS TO CFL</t>
  </si>
  <si>
    <r>
      <t>TOTAL DIVERSION AT CFL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</si>
  <si>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UVDS CURBSIDE RECYCLE TONS</t>
  </si>
  <si>
    <t>CURBSIDE BALE REPORT</t>
  </si>
  <si>
    <t>RECYCLED</t>
  </si>
  <si>
    <t>TOTAL RECYCLING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</si>
  <si>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(RECYCLED)</t>
    </r>
  </si>
  <si>
    <r>
      <t>% RECYCLED</t>
    </r>
    <r>
      <rPr>
        <b/>
        <sz val="14"/>
        <rFont val="Arial"/>
        <family val="2"/>
      </rPr>
      <t xml:space="preserve"> THRU UVDS CURBSIDE &amp; UVR COMMERCIAL </t>
    </r>
  </si>
  <si>
    <t>**</t>
  </si>
  <si>
    <r>
      <t xml:space="preserve">UVR TONS RECYCLED (INCLUDES UVR BUYBACK 61.47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</si>
  <si>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>**"</t>
    </r>
    <r>
      <rPr>
        <b/>
        <sz val="10"/>
        <color indexed="12"/>
        <rFont val="Arial"/>
        <family val="2"/>
      </rPr>
      <t>R"</t>
    </r>
    <r>
      <rPr>
        <b/>
        <sz val="10"/>
        <rFont val="Arial"/>
        <family val="2"/>
      </rPr>
      <t xml:space="preserve">   IS FOR </t>
    </r>
    <r>
      <rPr>
        <b/>
        <sz val="10"/>
        <color indexed="12"/>
        <rFont val="Arial"/>
        <family val="2"/>
      </rPr>
      <t>RECYCLE</t>
    </r>
    <r>
      <rPr>
        <b/>
        <sz val="10"/>
        <rFont val="Arial"/>
        <family val="2"/>
      </rPr>
      <t xml:space="preserve"> MATERIAL</t>
    </r>
  </si>
  <si>
    <t>**UVR IS A SEPARATE ENTITY THAT DEALS IN THE LARGE VOLUMN GENERATOR OF RECYCLABLE PRODUCTS SUCH AS: STEEL*</t>
  </si>
  <si>
    <t>*SCRAP METALS*CARBOARD* SOIL CONDITIONERS AND POMACE</t>
  </si>
  <si>
    <t>**GREEN SHEET**CURBSIDE BALE REPORT</t>
  </si>
  <si>
    <r>
      <t>TOTAL DIVERSION THRU CURBSIDE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</si>
  <si>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 xml:space="preserve">**CURBSIDE: ALSO CALLED SINGLE STREAM IS UVDS PICK-UP OF CUSTOMERS TRASH/SOLID WASTE &amp; RECYCABLES </t>
  </si>
  <si>
    <t>JANUARY  2005</t>
  </si>
  <si>
    <t>DECEMBER 2005</t>
  </si>
  <si>
    <t>NOVEMBER 2005</t>
  </si>
  <si>
    <t>OCTOBER 2005</t>
  </si>
  <si>
    <t>AUGUST  2005</t>
  </si>
  <si>
    <t>JULY  2005</t>
  </si>
  <si>
    <t>JUNE  2005</t>
  </si>
  <si>
    <t>FEBRUARY  2005</t>
  </si>
  <si>
    <t>MARCH  2005</t>
  </si>
  <si>
    <t>APRIL  2005</t>
  </si>
  <si>
    <t>MAY  2005</t>
  </si>
  <si>
    <r>
      <t xml:space="preserve">UVR TONS RECYCLED (INCLUDES UVR BUYBACK 65.50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</si>
  <si>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 xml:space="preserve">UVR TONS RECYCLED (INCLUDES UVR BUYBACK 54.18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</si>
  <si>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 xml:space="preserve">UVR TONS RECYCLED (INCLUDES UVR BUYBACK 64.33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</si>
  <si>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 xml:space="preserve">UVR TONS RECYCLED (INCLUDES UVR BUYBACK 51.88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</si>
  <si>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 xml:space="preserve">UVR TONS RECYCLED (INCLUDES UVR BUYBACK 90.83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</si>
  <si>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 xml:space="preserve">UVR TONS RECYCLED (INCLUDES UVR BUYBACK 72.82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</si>
  <si>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 xml:space="preserve">UVR TONS RECYCLED (INCLUDES UVR BUYBACK 66.84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</si>
  <si>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 xml:space="preserve">UVR TONS RECYCLED (INCLUDES UVR BUYBACK 69.44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</si>
  <si>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t>NOT UPDATED YET</t>
  </si>
  <si>
    <r>
      <t xml:space="preserve">UVDS CURBSIDE </t>
    </r>
    <r>
      <rPr>
        <b/>
        <sz val="14"/>
        <color indexed="12"/>
        <rFont val="Arial"/>
        <family val="2"/>
      </rPr>
      <t>RECYCLE</t>
    </r>
    <r>
      <rPr>
        <b/>
        <sz val="14"/>
        <rFont val="Arial"/>
        <family val="2"/>
      </rPr>
      <t xml:space="preserve"> TONS</t>
    </r>
  </si>
  <si>
    <r>
      <t xml:space="preserve">UVR TONS 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 xml:space="preserve"> (INCLUDES UVR BUYBACK 46.82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</si>
  <si>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r>
      <t>TOTAL DIVERSION THRU CURBSIDE &amp; UVR COMMERCIAL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</si>
</sst>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22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0"/>
    </font>
    <font>
      <b/>
      <sz val="14"/>
      <color indexed="12"/>
      <name val="Arial"/>
      <family val="2"/>
    </font>
    <font>
      <b/>
      <sz val="14"/>
      <color indexed="5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sz val="14"/>
      <color indexed="12"/>
      <name val="Arial"/>
      <family val="2"/>
    </font>
    <font>
      <sz val="16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3"/>
      <name val="Arial"/>
      <family val="2"/>
    </font>
    <font>
      <b/>
      <sz val="20"/>
      <color indexed="10"/>
      <name val="Arial"/>
      <family val="2"/>
    </font>
    <font>
      <b/>
      <sz val="1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14" fontId="6" fillId="0" borderId="1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14" fontId="7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5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9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2" fontId="3" fillId="3" borderId="2" xfId="0" applyNumberFormat="1" applyFont="1" applyFill="1" applyBorder="1" applyAlignment="1">
      <alignment/>
    </xf>
    <xf numFmtId="9" fontId="5" fillId="0" borderId="0" xfId="0" applyNumberFormat="1" applyFont="1" applyBorder="1" applyAlignment="1">
      <alignment/>
    </xf>
    <xf numFmtId="49" fontId="10" fillId="0" borderId="0" xfId="0" applyNumberFormat="1" applyFont="1" applyAlignment="1">
      <alignment horizontal="left"/>
    </xf>
    <xf numFmtId="2" fontId="10" fillId="0" borderId="0" xfId="0" applyNumberFormat="1" applyFont="1" applyAlignment="1">
      <alignment/>
    </xf>
    <xf numFmtId="14" fontId="10" fillId="0" borderId="3" xfId="0" applyNumberFormat="1" applyFont="1" applyBorder="1" applyAlignment="1">
      <alignment horizontal="left"/>
    </xf>
    <xf numFmtId="2" fontId="10" fillId="0" borderId="4" xfId="0" applyNumberFormat="1" applyFont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10" fontId="5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5" fillId="0" borderId="5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10" fontId="5" fillId="2" borderId="1" xfId="0" applyNumberFormat="1" applyFont="1" applyFill="1" applyBorder="1" applyAlignment="1">
      <alignment/>
    </xf>
    <xf numFmtId="10" fontId="14" fillId="0" borderId="0" xfId="0" applyNumberFormat="1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CFL%20%20monthly%20reports%202005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's%20Green%20Repor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byamate\Local%20Settings\Temporary%20Internet%20Files\OLK13D\Jill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0">
        <row r="5">
          <cell r="B5">
            <v>891.3499999999999</v>
          </cell>
          <cell r="C5">
            <v>2600.96</v>
          </cell>
        </row>
        <row r="9">
          <cell r="D9">
            <v>3814.2599999999998</v>
          </cell>
        </row>
        <row r="21">
          <cell r="D21">
            <v>65.50299999999999</v>
          </cell>
        </row>
      </sheetData>
      <sheetData sheetId="1">
        <row r="6">
          <cell r="B6">
            <v>838.21</v>
          </cell>
          <cell r="C6">
            <v>2249.51</v>
          </cell>
        </row>
        <row r="7">
          <cell r="B7">
            <v>53.09</v>
          </cell>
          <cell r="C7">
            <v>191.27</v>
          </cell>
          <cell r="D7">
            <v>74.46</v>
          </cell>
        </row>
        <row r="8">
          <cell r="B8">
            <v>9.73</v>
          </cell>
        </row>
        <row r="9">
          <cell r="B9">
            <v>48.17</v>
          </cell>
          <cell r="D9">
            <v>142.52</v>
          </cell>
        </row>
        <row r="10">
          <cell r="E10">
            <v>3608.4600000000005</v>
          </cell>
        </row>
        <row r="22">
          <cell r="E22">
            <v>54.184</v>
          </cell>
        </row>
      </sheetData>
      <sheetData sheetId="2">
        <row r="6">
          <cell r="B6">
            <v>958.92</v>
          </cell>
          <cell r="C6">
            <v>2594.11</v>
          </cell>
        </row>
        <row r="7">
          <cell r="B7">
            <v>47.11</v>
          </cell>
          <cell r="C7">
            <v>303.72</v>
          </cell>
          <cell r="D7">
            <v>88.62</v>
          </cell>
        </row>
        <row r="8">
          <cell r="B8">
            <v>15.35</v>
          </cell>
        </row>
        <row r="9">
          <cell r="B9">
            <v>55.88</v>
          </cell>
          <cell r="D9">
            <v>79.53</v>
          </cell>
        </row>
        <row r="10">
          <cell r="E10">
            <v>4143.240000000001</v>
          </cell>
        </row>
        <row r="22">
          <cell r="E22">
            <v>64.33</v>
          </cell>
        </row>
      </sheetData>
      <sheetData sheetId="4">
        <row r="6">
          <cell r="B6">
            <v>1006.69</v>
          </cell>
          <cell r="C6">
            <v>2518.82</v>
          </cell>
        </row>
        <row r="7">
          <cell r="B7">
            <v>63.25</v>
          </cell>
          <cell r="C7">
            <v>293.51</v>
          </cell>
          <cell r="D7">
            <v>119.11</v>
          </cell>
        </row>
        <row r="8">
          <cell r="B8">
            <v>13.45</v>
          </cell>
        </row>
        <row r="9">
          <cell r="B9">
            <v>74.66</v>
          </cell>
          <cell r="D9">
            <v>128.87</v>
          </cell>
        </row>
        <row r="10">
          <cell r="E10">
            <v>4218.36</v>
          </cell>
        </row>
        <row r="22">
          <cell r="E22">
            <v>51.879999999999995</v>
          </cell>
        </row>
      </sheetData>
      <sheetData sheetId="5">
        <row r="6">
          <cell r="B6">
            <v>1145.78</v>
          </cell>
          <cell r="C6">
            <v>2641.66</v>
          </cell>
        </row>
        <row r="7">
          <cell r="B7">
            <v>69.2</v>
          </cell>
          <cell r="C7">
            <v>294.17</v>
          </cell>
          <cell r="D7">
            <v>163.5</v>
          </cell>
        </row>
        <row r="8">
          <cell r="B8">
            <v>13.11</v>
          </cell>
        </row>
        <row r="9">
          <cell r="B9">
            <v>108.28</v>
          </cell>
          <cell r="D9">
            <v>261.81</v>
          </cell>
        </row>
        <row r="10">
          <cell r="E10">
            <v>4697.509999999999</v>
          </cell>
        </row>
        <row r="22">
          <cell r="E22">
            <v>90.825</v>
          </cell>
        </row>
      </sheetData>
      <sheetData sheetId="6">
        <row r="6">
          <cell r="B6">
            <v>1155.19</v>
          </cell>
          <cell r="C6">
            <v>2588.62</v>
          </cell>
        </row>
        <row r="7">
          <cell r="B7">
            <v>115.74</v>
          </cell>
          <cell r="C7">
            <v>279.59</v>
          </cell>
          <cell r="D7">
            <v>180.87</v>
          </cell>
        </row>
        <row r="8">
          <cell r="B8">
            <v>17</v>
          </cell>
        </row>
        <row r="9">
          <cell r="B9">
            <v>129.22</v>
          </cell>
          <cell r="D9">
            <v>123.58</v>
          </cell>
        </row>
        <row r="10">
          <cell r="E10">
            <v>4589.81</v>
          </cell>
        </row>
        <row r="22">
          <cell r="E22">
            <v>72.82</v>
          </cell>
        </row>
      </sheetData>
      <sheetData sheetId="8">
        <row r="6">
          <cell r="B6">
            <v>1483.44</v>
          </cell>
          <cell r="C6">
            <v>2483.93</v>
          </cell>
        </row>
        <row r="7">
          <cell r="B7">
            <v>58.64</v>
          </cell>
          <cell r="C7">
            <v>258.88</v>
          </cell>
          <cell r="D7">
            <v>72.84</v>
          </cell>
        </row>
        <row r="8">
          <cell r="B8">
            <v>32.48</v>
          </cell>
        </row>
        <row r="9">
          <cell r="B9">
            <v>130.35</v>
          </cell>
          <cell r="D9">
            <v>57.74</v>
          </cell>
        </row>
        <row r="10">
          <cell r="E10">
            <v>4578.299999999999</v>
          </cell>
        </row>
        <row r="22">
          <cell r="E22">
            <v>66.83999999999999</v>
          </cell>
        </row>
      </sheetData>
      <sheetData sheetId="9">
        <row r="6">
          <cell r="B6">
            <v>1347.7</v>
          </cell>
          <cell r="C6">
            <v>2787.97</v>
          </cell>
        </row>
        <row r="7">
          <cell r="B7">
            <v>61.49</v>
          </cell>
          <cell r="C7">
            <v>273.62</v>
          </cell>
          <cell r="D7">
            <v>213</v>
          </cell>
        </row>
        <row r="8">
          <cell r="B8">
            <v>31.6</v>
          </cell>
        </row>
        <row r="9">
          <cell r="B9">
            <v>174.8</v>
          </cell>
          <cell r="D9">
            <v>148.89</v>
          </cell>
        </row>
        <row r="10">
          <cell r="E10">
            <v>5039.07</v>
          </cell>
        </row>
        <row r="22">
          <cell r="E22">
            <v>69.44</v>
          </cell>
        </row>
      </sheetData>
      <sheetData sheetId="10">
        <row r="6">
          <cell r="B6">
            <v>1611.99</v>
          </cell>
          <cell r="C6">
            <v>2555.62</v>
          </cell>
        </row>
        <row r="7">
          <cell r="B7">
            <v>93.91</v>
          </cell>
          <cell r="C7">
            <v>234.65</v>
          </cell>
          <cell r="D7">
            <v>146.97</v>
          </cell>
        </row>
        <row r="8">
          <cell r="B8">
            <v>21.26</v>
          </cell>
        </row>
        <row r="9">
          <cell r="B9">
            <v>186.42</v>
          </cell>
          <cell r="D9">
            <v>165.01</v>
          </cell>
        </row>
        <row r="10">
          <cell r="E10">
            <v>5015.83</v>
          </cell>
        </row>
        <row r="22">
          <cell r="E22">
            <v>61.464999999999996</v>
          </cell>
        </row>
      </sheetData>
      <sheetData sheetId="12">
        <row r="6">
          <cell r="B6">
            <v>1116.18</v>
          </cell>
          <cell r="C6">
            <v>2406.43</v>
          </cell>
        </row>
        <row r="7">
          <cell r="B7">
            <v>38.49</v>
          </cell>
          <cell r="C7">
            <v>232.71</v>
          </cell>
          <cell r="D7">
            <v>82.36</v>
          </cell>
        </row>
        <row r="8">
          <cell r="B8">
            <v>20.38</v>
          </cell>
        </row>
        <row r="9">
          <cell r="B9">
            <v>332.75</v>
          </cell>
          <cell r="D9">
            <v>143.96</v>
          </cell>
        </row>
        <row r="10">
          <cell r="E10">
            <v>4373.26</v>
          </cell>
        </row>
        <row r="22">
          <cell r="E22">
            <v>46.81999999999999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</sheetNames>
    <sheetDataSet>
      <sheetData sheetId="0">
        <row r="38">
          <cell r="D38">
            <v>326.7901713242521</v>
          </cell>
          <cell r="F38">
            <v>287.5806259281052</v>
          </cell>
          <cell r="H38">
            <v>354.64214190134624</v>
          </cell>
          <cell r="J38">
            <v>324.9203444159606</v>
          </cell>
          <cell r="L38">
            <v>370.95988037362076</v>
          </cell>
          <cell r="N38">
            <v>393.4115332015307</v>
          </cell>
          <cell r="R38">
            <v>299.9999317454675</v>
          </cell>
          <cell r="T38">
            <v>317.51047921267804</v>
          </cell>
          <cell r="V38">
            <v>335.8970550536608</v>
          </cell>
          <cell r="X38">
            <v>260.87126319038526</v>
          </cell>
        </row>
        <row r="50">
          <cell r="D50">
            <v>961.1571676149708</v>
          </cell>
          <cell r="F50">
            <v>582.032023285411</v>
          </cell>
          <cell r="H50">
            <v>1018.8851365839945</v>
          </cell>
          <cell r="J50">
            <v>637.8989722725094</v>
          </cell>
          <cell r="L50">
            <v>676.6498939546964</v>
          </cell>
          <cell r="N50">
            <v>618.2728447572235</v>
          </cell>
          <cell r="R50">
            <v>582.2335586680887</v>
          </cell>
          <cell r="T50">
            <v>596.307031029417</v>
          </cell>
          <cell r="V50">
            <v>863.2884572999222</v>
          </cell>
          <cell r="X50">
            <v>758.734232690935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"/>
      <sheetName val="BP AUG 1"/>
      <sheetName val="BP SEPT"/>
      <sheetName val="BP OCT"/>
    </sheetNames>
    <sheetDataSet>
      <sheetData sheetId="0">
        <row r="7">
          <cell r="D7">
            <v>146.5</v>
          </cell>
        </row>
        <row r="8">
          <cell r="D8">
            <v>31.9</v>
          </cell>
        </row>
        <row r="21">
          <cell r="D21">
            <v>41.8</v>
          </cell>
        </row>
        <row r="22">
          <cell r="D22">
            <v>85</v>
          </cell>
        </row>
        <row r="23">
          <cell r="D23">
            <v>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" sqref="A1:F55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8"/>
    </row>
    <row r="2" spans="1:3" ht="27" thickBot="1">
      <c r="A2" s="29" t="s">
        <v>39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'[2]2005'!$D$38</f>
        <v>326.7901713242521</v>
      </c>
      <c r="C8" s="16">
        <f>B8/B24</f>
        <v>0.12564213648970077</v>
      </c>
      <c r="D8" s="16" t="s">
        <v>6</v>
      </c>
      <c r="E8" s="17" t="s">
        <v>7</v>
      </c>
      <c r="F8" s="13"/>
    </row>
    <row r="9" spans="1:6" ht="21" thickBot="1">
      <c r="A9" s="14" t="s">
        <v>50</v>
      </c>
      <c r="B9" s="33">
        <f>'[2]2005'!$D$50</f>
        <v>961.1571676149708</v>
      </c>
      <c r="C9" s="16">
        <f>B9/B24</f>
        <v>0.3695393883854311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1287.9473389392228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0.4951815248751319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'[1]Jan'!$D$9</f>
        <v>3814.2599999999998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'[3]BP JAN '!$D$7</f>
        <v>146.5</v>
      </c>
      <c r="C17" s="16">
        <f>B17/B14</f>
        <v>0.03840849863407319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v>0</v>
      </c>
      <c r="C18" s="16">
        <f>B18/B14</f>
        <v>0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'[3]BP JAN '!$D$8</f>
        <v>31.9</v>
      </c>
      <c r="C19" s="16">
        <f>B19/B14</f>
        <v>0.008363352262299896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178.4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'[1]Jan'!$D$21</f>
        <v>65.50299999999999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'[1]Jan'!$C$5</f>
        <v>2600.96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0.046771850896373084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'[3]BP JAN '!$D$21</f>
        <v>41.8</v>
      </c>
      <c r="C30" s="16">
        <f>B30/B14</f>
        <v>0.010958875378186071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'[3]BP JAN '!$D$22</f>
        <v>85</v>
      </c>
      <c r="C31" s="16">
        <f>B31/B14</f>
        <v>0.022284794429325742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'[3]BP JAN '!$D$23</f>
        <v>16.8</v>
      </c>
      <c r="C32" s="16">
        <f>B32/B14</f>
        <v>0.0044045240754432054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143.6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'[1]Jan'!$B$5</f>
        <v>891.3499999999999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0.03764819388295502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0.0844200447793281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0.4951815248751319</v>
      </c>
      <c r="C42" s="13"/>
      <c r="D42" s="13"/>
      <c r="E42" s="13"/>
      <c r="F42" s="13"/>
    </row>
    <row r="43" spans="1:6" ht="18">
      <c r="A43" s="35"/>
      <c r="B43" s="16">
        <f>SUM(B41:B42)</f>
        <v>0.57960156965446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 verticalCentered="1"/>
  <pageMargins left="0.5" right="0" top="0.25" bottom="0.25" header="0.5" footer="0.5"/>
  <pageSetup fitToHeight="1" fitToWidth="1" horizontalDpi="600" verticalDpi="600" orientation="landscape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75" zoomScaleNormal="75" workbookViewId="0" topLeftCell="A1">
      <selection activeCell="A33" sqref="A33"/>
    </sheetView>
  </sheetViews>
  <sheetFormatPr defaultColWidth="9.140625" defaultRowHeight="12.75"/>
  <cols>
    <col min="1" max="1" width="93.5742187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46"/>
    </row>
    <row r="2" spans="1:3" ht="27" thickBot="1">
      <c r="A2" s="29" t="s">
        <v>42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59</v>
      </c>
      <c r="B8" s="15">
        <f>'[2]2005'!$X$38</f>
        <v>260.87126319038526</v>
      </c>
      <c r="C8" s="16">
        <f>B8/B24</f>
        <v>0.10840592212962159</v>
      </c>
      <c r="D8" s="16" t="s">
        <v>6</v>
      </c>
      <c r="E8" s="17" t="s">
        <v>7</v>
      </c>
      <c r="F8" s="13"/>
    </row>
    <row r="9" spans="1:6" ht="21" thickBot="1">
      <c r="A9" s="14" t="s">
        <v>60</v>
      </c>
      <c r="B9" s="33">
        <f>'[2]2005'!$X$50+'[1]Oct'!$E$22</f>
        <v>805.5542326909349</v>
      </c>
      <c r="C9" s="16">
        <f>B9/B24</f>
        <v>0.3347507439198044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1066.42549588132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0.443156666049426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'[1]Oct'!$E$10</f>
        <v>4373.26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'[1]Oct'!$C$7</f>
        <v>232.71</v>
      </c>
      <c r="C17" s="16">
        <f>B17/B14</f>
        <v>0.05321202032351152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'[1]Oct'!$D$7</f>
        <v>82.36</v>
      </c>
      <c r="C18" s="16">
        <f>B18/B14</f>
        <v>0.018832632864270588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'[1]Oct'!$D$9</f>
        <v>143.96</v>
      </c>
      <c r="C19" s="16">
        <f>B19/B14</f>
        <v>0.03291823490942684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459.03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'[1]Oct'!$E$22</f>
        <v>46.81999999999999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'[1]Oct'!$C$6</f>
        <v>2406.43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0.10496288809720894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'[1]Oct'!$B$7</f>
        <v>38.49</v>
      </c>
      <c r="C30" s="16">
        <f>B30/B14</f>
        <v>0.008801214654514024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'[1]Oct'!$B$9</f>
        <v>332.75</v>
      </c>
      <c r="C31" s="16">
        <f>B31/B14</f>
        <v>0.07608740390463864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'[1]Oct'!$B$8</f>
        <v>20.38</v>
      </c>
      <c r="C32" s="16">
        <f>B32/B14</f>
        <v>0.004660139118186433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391.62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'[1]Oct'!$B$6</f>
        <v>1116.18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0.0895487576773391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0.19451164577454805</v>
      </c>
      <c r="C41" s="28"/>
      <c r="D41" s="13"/>
      <c r="E41" s="26"/>
      <c r="F41" s="13"/>
    </row>
    <row r="42" spans="1:6" ht="18.75" thickBot="1">
      <c r="A42" s="3" t="s">
        <v>61</v>
      </c>
      <c r="B42" s="36">
        <f>B12</f>
        <v>0.443156666049426</v>
      </c>
      <c r="C42" s="13"/>
      <c r="D42" s="13"/>
      <c r="E42" s="13"/>
      <c r="F42" s="13"/>
    </row>
    <row r="43" spans="1:6" ht="18">
      <c r="A43" s="35"/>
      <c r="B43" s="16">
        <f>SUM(B41:B42)</f>
        <v>0.6376683118239741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/>
  <pageMargins left="0" right="0" top="0.5" bottom="0.5" header="0.5" footer="0.5"/>
  <pageSetup fitToHeight="1" fitToWidth="1" horizontalDpi="600" verticalDpi="600" orientation="landscape" scale="5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46" t="s">
        <v>58</v>
      </c>
    </row>
    <row r="2" spans="1:3" ht="27" thickBot="1">
      <c r="A2" s="45" t="s">
        <v>41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'[2]2005'!$V$38</f>
        <v>335.8970550536608</v>
      </c>
      <c r="C8" s="16">
        <f>B8/B24</f>
        <v>0.13143466362513237</v>
      </c>
      <c r="D8" s="16" t="s">
        <v>6</v>
      </c>
      <c r="E8" s="17" t="s">
        <v>7</v>
      </c>
      <c r="F8" s="13"/>
    </row>
    <row r="9" spans="1:6" ht="21" thickBot="1">
      <c r="A9" s="14" t="s">
        <v>32</v>
      </c>
      <c r="B9" s="33">
        <f>'[2]2005'!$V$50</f>
        <v>863.2884572999222</v>
      </c>
      <c r="C9" s="16">
        <f>B9/B24</f>
        <v>0.33780000833454205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1199.185512353583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0.4692346719596744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'[1]Sept'!$E$10</f>
        <v>5015.83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'[1]Sept'!$C$7</f>
        <v>234.65</v>
      </c>
      <c r="C17" s="16">
        <f>B17/B14</f>
        <v>0.04678188854087958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'[1]Sept'!$D$7</f>
        <v>146.97</v>
      </c>
      <c r="C18" s="16">
        <f>B18/B14</f>
        <v>0.029301232298542812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'[1]Sept'!$D$9</f>
        <v>165.01</v>
      </c>
      <c r="C19" s="16">
        <f>B19/B14</f>
        <v>0.03289784542139586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546.63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'[1]Sept'!$E$22</f>
        <v>61.464999999999996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'[1]Sept'!$C$6</f>
        <v>2555.62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0.10898096626081825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'[1]Sept'!$B$7</f>
        <v>93.91</v>
      </c>
      <c r="C30" s="16">
        <f>B30/B14</f>
        <v>0.018722723856271044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'[1]Sept'!$B$9</f>
        <v>186.42</v>
      </c>
      <c r="C31" s="16">
        <f>B31/B14</f>
        <v>0.03716633139480405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'[1]Sept'!$B$8</f>
        <v>21.26</v>
      </c>
      <c r="C32" s="16">
        <f>B32/B14</f>
        <v>0.004238580653650543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301.59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'[1]Sept'!$B$6</f>
        <v>1611.99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0.06012763590472563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0.16910860216554388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0.4692346719596744</v>
      </c>
      <c r="C42" s="13"/>
      <c r="D42" s="13"/>
      <c r="E42" s="13"/>
      <c r="F42" s="13"/>
    </row>
    <row r="43" spans="1:6" ht="18">
      <c r="A43" s="35"/>
      <c r="B43" s="16">
        <f>SUM(B41:B42)</f>
        <v>0.6383432741252183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4"/>
  <sheetViews>
    <sheetView zoomScale="75" zoomScaleNormal="75" workbookViewId="0" topLeftCell="A1">
      <selection activeCell="C2" sqref="C2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46" t="s">
        <v>58</v>
      </c>
    </row>
    <row r="2" spans="1:3" ht="27" thickBot="1">
      <c r="A2" s="45" t="s">
        <v>40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'[2]2005'!$V$38</f>
        <v>335.8970550536608</v>
      </c>
      <c r="C8" s="16">
        <f>B8/B24</f>
        <v>0.13143466362513237</v>
      </c>
      <c r="D8" s="16" t="s">
        <v>6</v>
      </c>
      <c r="E8" s="17" t="s">
        <v>7</v>
      </c>
      <c r="F8" s="13"/>
    </row>
    <row r="9" spans="1:6" ht="21" thickBot="1">
      <c r="A9" s="14" t="s">
        <v>32</v>
      </c>
      <c r="B9" s="33">
        <f>'[2]2005'!$V$50</f>
        <v>863.2884572999222</v>
      </c>
      <c r="C9" s="16">
        <f>B9/B24</f>
        <v>0.33780000833454205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1199.185512353583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0.4692346719596744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'[1]Sept'!$E$10</f>
        <v>5015.83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'[1]Sept'!$C$7</f>
        <v>234.65</v>
      </c>
      <c r="C17" s="16">
        <f>B17/B14</f>
        <v>0.04678188854087958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'[1]Sept'!$D$7</f>
        <v>146.97</v>
      </c>
      <c r="C18" s="16">
        <f>B18/B14</f>
        <v>0.029301232298542812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'[1]Sept'!$D$9</f>
        <v>165.01</v>
      </c>
      <c r="C19" s="16">
        <f>B19/B14</f>
        <v>0.03289784542139586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546.63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'[1]Sept'!$E$22</f>
        <v>61.464999999999996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'[1]Sept'!$C$6</f>
        <v>2555.62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0.10898096626081825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'[1]Sept'!$B$7</f>
        <v>93.91</v>
      </c>
      <c r="C30" s="16">
        <f>B30/B14</f>
        <v>0.018722723856271044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'[1]Sept'!$B$9</f>
        <v>186.42</v>
      </c>
      <c r="C31" s="16">
        <f>B31/B14</f>
        <v>0.03716633139480405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'[1]Sept'!$B$8</f>
        <v>21.26</v>
      </c>
      <c r="C32" s="16">
        <f>B32/B14</f>
        <v>0.004238580653650543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301.59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'[1]Sept'!$B$6</f>
        <v>1611.99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0.06012763590472563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0.16910860216554388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0.4692346719596744</v>
      </c>
      <c r="C42" s="13"/>
      <c r="D42" s="13"/>
      <c r="E42" s="13"/>
      <c r="F42" s="13"/>
    </row>
    <row r="43" spans="1:6" ht="18">
      <c r="A43" s="35"/>
      <c r="B43" s="16">
        <f>SUM(B41:B42)</f>
        <v>0.6383432741252183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" sqref="A1:I55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8"/>
    </row>
    <row r="2" spans="1:3" ht="27" thickBot="1">
      <c r="A2" s="29" t="s">
        <v>46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'[2]2005'!$F$38</f>
        <v>287.5806259281052</v>
      </c>
      <c r="C8" s="16">
        <f>B8/B24</f>
        <v>0.12784145255104673</v>
      </c>
      <c r="D8" s="16" t="s">
        <v>6</v>
      </c>
      <c r="E8" s="17" t="s">
        <v>7</v>
      </c>
      <c r="F8" s="13"/>
    </row>
    <row r="9" spans="1:6" ht="21" thickBot="1">
      <c r="A9" s="14" t="s">
        <v>51</v>
      </c>
      <c r="B9" s="33">
        <f>'[2]2005'!$F$50</f>
        <v>582.032023285411</v>
      </c>
      <c r="C9" s="16">
        <f>B9/B24</f>
        <v>0.25873724646052293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869.6126492135162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0.38657869901156966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'[1]Feb'!$E$10</f>
        <v>3608.4600000000005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'[1]Feb'!$C$7</f>
        <v>191.27</v>
      </c>
      <c r="C17" s="16">
        <f>B17/B14</f>
        <v>0.05300599147558792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'[1]Feb'!$D$7</f>
        <v>74.46</v>
      </c>
      <c r="C18" s="16">
        <f>B18/B14</f>
        <v>0.020634841455911934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'[1]Feb'!$D$9</f>
        <v>142.52</v>
      </c>
      <c r="C19" s="16">
        <f>B19/B14</f>
        <v>0.03949607311706379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408.25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'[1]Feb'!$E$22</f>
        <v>54.184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'[1]Feb'!$C$6</f>
        <v>2249.51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0.11313690604856363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'[1]Feb'!$B$7</f>
        <v>53.09</v>
      </c>
      <c r="C30" s="16">
        <f>B30/B14</f>
        <v>0.01471264750059582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'[1]Feb'!$B$9</f>
        <v>48.17</v>
      </c>
      <c r="C31" s="16">
        <f>B31/B14</f>
        <v>0.013349184970874001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'[1]Feb'!$B$8</f>
        <v>9.73</v>
      </c>
      <c r="C32" s="16">
        <f>B32/B14</f>
        <v>0.0026964411410962015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110.99000000000001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'[1]Feb'!$B$6</f>
        <v>838.21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0.030758273612566025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0.14389517966112966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0.38657869901156966</v>
      </c>
      <c r="C42" s="13"/>
      <c r="D42" s="13"/>
      <c r="E42" s="13"/>
      <c r="F42" s="13"/>
    </row>
    <row r="43" spans="1:6" ht="18">
      <c r="A43" s="35"/>
      <c r="B43" s="16">
        <f>SUM(B41:B42)</f>
        <v>0.5304738786726994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 verticalCentered="1"/>
  <pageMargins left="0.5" right="0.5" top="0.5" bottom="0.5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" sqref="A1:F55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8"/>
    </row>
    <row r="2" spans="1:3" ht="27" thickBot="1">
      <c r="A2" s="29" t="s">
        <v>47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'[2]2005'!$H$38</f>
        <v>354.64214190134624</v>
      </c>
      <c r="C8" s="16">
        <f>B8/B24</f>
        <v>0.13671052572995987</v>
      </c>
      <c r="D8" s="16" t="s">
        <v>6</v>
      </c>
      <c r="E8" s="17" t="s">
        <v>7</v>
      </c>
      <c r="F8" s="13"/>
    </row>
    <row r="9" spans="1:6" ht="21" thickBot="1">
      <c r="A9" s="14" t="s">
        <v>52</v>
      </c>
      <c r="B9" s="33">
        <f>'[2]2005'!$H$50</f>
        <v>1018.8851365839945</v>
      </c>
      <c r="C9" s="16">
        <f>B9/B24</f>
        <v>0.39276867079036526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1373.5272784853407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0.5294791965203252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'[1]Mar'!$E$10</f>
        <v>4143.240000000001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'[1]Mar'!$C$7</f>
        <v>303.72</v>
      </c>
      <c r="C17" s="16">
        <f>B17/B14</f>
        <v>0.07330494974947142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'[1]Mar'!$D$7</f>
        <v>88.62</v>
      </c>
      <c r="C18" s="16">
        <f>B18/B14</f>
        <v>0.021389057838792826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'[1]Mar'!$D$9</f>
        <v>79.53</v>
      </c>
      <c r="C19" s="16">
        <f>B19/B14</f>
        <v>0.019195122657630258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471.87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'[1]Mar'!$E$22</f>
        <v>64.33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'[1]Mar'!$C$6</f>
        <v>2594.11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0.1138891302458945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'[1]Mar'!$B$7</f>
        <v>47.11</v>
      </c>
      <c r="C30" s="16">
        <f>B30/B14</f>
        <v>0.011370328535156059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'[1]Mar'!$B$9</f>
        <v>55.88</v>
      </c>
      <c r="C31" s="16">
        <f>B31/B14</f>
        <v>0.013487029474517525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'[1]Mar'!$B$8</f>
        <v>15.35</v>
      </c>
      <c r="C32" s="16">
        <f>B32/B14</f>
        <v>0.003704830036396636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118.34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'[1]Mar'!$B$6</f>
        <v>958.92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0.02856218804607022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0.14245131829196472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0.5294791965203252</v>
      </c>
      <c r="C42" s="13"/>
      <c r="D42" s="13"/>
      <c r="E42" s="13"/>
      <c r="F42" s="13"/>
    </row>
    <row r="43" spans="1:6" ht="18">
      <c r="A43" s="35"/>
      <c r="B43" s="16">
        <f>SUM(B41:B42)</f>
        <v>0.6719305148122898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 verticalCentered="1"/>
  <pageMargins left="0.25" right="0.25" top="0.25" bottom="0.25" header="0.5" footer="0.5"/>
  <pageSetup fitToHeight="1" fitToWidth="1"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" sqref="A1:F55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8"/>
    </row>
    <row r="2" spans="1:3" ht="27" thickBot="1">
      <c r="A2" s="29" t="s">
        <v>48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'[2]2005'!$J$38</f>
        <v>324.9203444159606</v>
      </c>
      <c r="C8" s="16">
        <f>B8/B24</f>
        <v>0.12899704798912212</v>
      </c>
      <c r="D8" s="16" t="s">
        <v>6</v>
      </c>
      <c r="E8" s="17" t="s">
        <v>7</v>
      </c>
      <c r="F8" s="13"/>
    </row>
    <row r="9" spans="1:6" ht="21" thickBot="1">
      <c r="A9" s="14" t="s">
        <v>53</v>
      </c>
      <c r="B9" s="33">
        <f>'[2]2005'!$J$50</f>
        <v>637.8989722725094</v>
      </c>
      <c r="C9" s="16">
        <f>B9/B24</f>
        <v>0.2532530995754001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962.8193166884699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0.38225014756452225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'[1]April'!$E$10</f>
        <v>4218.36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'[1]April'!$C$7</f>
        <v>293.51</v>
      </c>
      <c r="C17" s="16">
        <f>B17/B14</f>
        <v>0.0695791729487289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'[1]April'!$D$7</f>
        <v>119.11</v>
      </c>
      <c r="C18" s="16">
        <f>B18/B14</f>
        <v>0.028236091751296714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'[1]April'!$D$9</f>
        <v>128.87</v>
      </c>
      <c r="C19" s="16">
        <f>B19/B14</f>
        <v>0.03054978712106127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541.49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'[1]April'!$E$22</f>
        <v>51.879999999999995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'[1]April'!$C$6</f>
        <v>2518.82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0.12836505182108687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'[1]April'!$B$7</f>
        <v>63.25</v>
      </c>
      <c r="C30" s="16">
        <f>B30/B14</f>
        <v>0.01499397870262377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'[1]April'!$B$9</f>
        <v>74.66</v>
      </c>
      <c r="C31" s="16">
        <f>B31/B14</f>
        <v>0.017698821342891552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'[1]April'!$B$8</f>
        <v>13.45</v>
      </c>
      <c r="C32" s="16">
        <f>B32/B14</f>
        <v>0.0031884429019808647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151.35999999999999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'[1]April'!$B$6</f>
        <v>1006.69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0.035881242947496186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0.16424629476858305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0.38225014756452225</v>
      </c>
      <c r="C42" s="13"/>
      <c r="D42" s="13"/>
      <c r="E42" s="13"/>
      <c r="F42" s="13"/>
    </row>
    <row r="43" spans="1:6" ht="18">
      <c r="A43" s="35"/>
      <c r="B43" s="16">
        <f>SUM(B41:B42)</f>
        <v>0.5464964423331053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 verticalCentered="1"/>
  <pageMargins left="0.25" right="0.25" top="0.25" bottom="0.25" header="0.5" footer="0.5"/>
  <pageSetup fitToHeight="1" fitToWidth="1" horizontalDpi="600" verticalDpi="600" orientation="landscape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" sqref="A1:F55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8"/>
    </row>
    <row r="2" spans="1:3" ht="27" thickBot="1">
      <c r="A2" s="29" t="s">
        <v>49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'[2]2005'!$L$38</f>
        <v>370.95988037362076</v>
      </c>
      <c r="C8" s="16">
        <f>B8/B24</f>
        <v>0.1404268075276988</v>
      </c>
      <c r="D8" s="16" t="s">
        <v>6</v>
      </c>
      <c r="E8" s="17" t="s">
        <v>7</v>
      </c>
      <c r="F8" s="13"/>
    </row>
    <row r="9" spans="1:6" ht="21" thickBot="1">
      <c r="A9" s="14" t="s">
        <v>54</v>
      </c>
      <c r="B9" s="33">
        <f>'[2]2005'!$L$50</f>
        <v>676.6498939546964</v>
      </c>
      <c r="C9" s="16">
        <f>B9/B24</f>
        <v>0.25614571669128366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1047.6097743283171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0.3965725242189825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'[1]May'!$E$10</f>
        <v>4697.509999999999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'[1]May'!$C$7</f>
        <v>294.17</v>
      </c>
      <c r="C17" s="16">
        <f>B17/B14</f>
        <v>0.0626225383234948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'[1]May'!$D$7</f>
        <v>163.5</v>
      </c>
      <c r="C18" s="16">
        <f>B18/B14</f>
        <v>0.034805673644122105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'[1]May'!$D$9</f>
        <v>261.81</v>
      </c>
      <c r="C19" s="16">
        <f>B19/B14</f>
        <v>0.05573378236555112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719.48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'[1]May'!$E$22</f>
        <v>90.825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'[1]May'!$C$6</f>
        <v>2641.66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0.15316199433316804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'[1]May'!$B$7</f>
        <v>69.2</v>
      </c>
      <c r="C30" s="16">
        <f>B30/B14</f>
        <v>0.01473120866161009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'[1]May'!$B$9</f>
        <v>108.28</v>
      </c>
      <c r="C31" s="16">
        <f>B31/B14</f>
        <v>0.023050509738137867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'[1]May'!$B$8</f>
        <v>13.11</v>
      </c>
      <c r="C32" s="16">
        <f>B32/B14</f>
        <v>0.0027908402536663043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190.59000000000003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'[1]May'!$B$6</f>
        <v>1145.78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0.04057255865341426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0.19373455298658232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0.3965725242189825</v>
      </c>
      <c r="C42" s="13"/>
      <c r="D42" s="13"/>
      <c r="E42" s="13"/>
      <c r="F42" s="13"/>
    </row>
    <row r="43" spans="1:6" ht="18">
      <c r="A43" s="35"/>
      <c r="B43" s="16">
        <f>SUM(B41:B42)</f>
        <v>0.5903070772055647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 verticalCentered="1"/>
  <pageMargins left="0.25" right="0.25" top="0.25" bottom="0.25" header="0.5" footer="0.5"/>
  <pageSetup fitToHeight="1" fitToWidth="1"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" sqref="A1:F55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8"/>
    </row>
    <row r="2" spans="1:3" ht="27" thickBot="1">
      <c r="A2" s="29" t="s">
        <v>45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'[2]2005'!$N$38</f>
        <v>393.4115332015307</v>
      </c>
      <c r="C8" s="16">
        <f>B8/B24</f>
        <v>0.15197732119875867</v>
      </c>
      <c r="D8" s="16" t="s">
        <v>6</v>
      </c>
      <c r="E8" s="17" t="s">
        <v>7</v>
      </c>
      <c r="F8" s="13"/>
    </row>
    <row r="9" spans="1:6" ht="21" thickBot="1">
      <c r="A9" s="14" t="s">
        <v>55</v>
      </c>
      <c r="B9" s="33">
        <f>'[2]2005'!$N$50</f>
        <v>618.2728447572235</v>
      </c>
      <c r="C9" s="16">
        <f>B9/B24</f>
        <v>0.2388426438632258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1011.6843779587542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0.39081996506198446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'[1]June'!$E$10</f>
        <v>4589.81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'[1]June'!$C$7</f>
        <v>279.59</v>
      </c>
      <c r="C17" s="16">
        <f>B17/B14</f>
        <v>0.06091537558199576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'[1]June'!$D$7</f>
        <v>180.87</v>
      </c>
      <c r="C18" s="16">
        <f>B18/B14</f>
        <v>0.03940685997895337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'[1]June'!$D$9</f>
        <v>123.58</v>
      </c>
      <c r="C19" s="16">
        <f>B19/B14</f>
        <v>0.02692486181345197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584.04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'[1]June'!$E$22</f>
        <v>72.82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'[1]June'!$C$6</f>
        <v>2588.62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0.1272470973744011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'[1]June'!$B$7</f>
        <v>115.74</v>
      </c>
      <c r="C30" s="16">
        <f>B30/B14</f>
        <v>0.025216730104296252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'[1]June'!$B$9</f>
        <v>129.22</v>
      </c>
      <c r="C31" s="16">
        <f>B31/B14</f>
        <v>0.028153670849120113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'[1]June'!$B$8</f>
        <v>17</v>
      </c>
      <c r="C32" s="16">
        <f>B32/B14</f>
        <v>0.003703857022403977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261.96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'[1]June'!$B$6</f>
        <v>1155.19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0.057074257975820344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0.18432135535022143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0.39081996506198446</v>
      </c>
      <c r="C42" s="13"/>
      <c r="D42" s="13"/>
      <c r="E42" s="13"/>
      <c r="F42" s="13"/>
    </row>
    <row r="43" spans="1:6" ht="18">
      <c r="A43" s="35"/>
      <c r="B43" s="16">
        <f>SUM(B41:B42)</f>
        <v>0.5751413204122059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 verticalCentered="1"/>
  <pageMargins left="0.25" right="0.25" top="0.25" bottom="0.25" header="0.5" footer="0.5"/>
  <pageSetup fitToHeight="1" fitToWidth="1" horizontalDpi="600" verticalDpi="600" orientation="landscape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" sqref="A1:F55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30.75" customHeight="1">
      <c r="A1" s="8"/>
    </row>
    <row r="2" spans="1:3" ht="27" thickBot="1">
      <c r="A2" s="29" t="s">
        <v>44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'[2]2005'!$R$38</f>
        <v>299.9999317454675</v>
      </c>
      <c r="C8" s="16">
        <f>B8/B24</f>
        <v>0.12077632290179978</v>
      </c>
      <c r="D8" s="16" t="s">
        <v>6</v>
      </c>
      <c r="E8" s="17" t="s">
        <v>7</v>
      </c>
      <c r="F8" s="13"/>
    </row>
    <row r="9" spans="1:6" ht="21" thickBot="1">
      <c r="A9" s="14" t="s">
        <v>56</v>
      </c>
      <c r="B9" s="33">
        <f>'[2]2005'!$R$50</f>
        <v>582.2335586680887</v>
      </c>
      <c r="C9" s="16">
        <f>B9/B24</f>
        <v>0.23440014761611186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882.2334904135562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0.3551764705179116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'[1]July'!$E$10</f>
        <v>4578.299999999999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'[1]July'!$C$7</f>
        <v>258.88</v>
      </c>
      <c r="C17" s="16">
        <f>B17/B14</f>
        <v>0.05654500578817466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'[1]July'!$D$7</f>
        <v>72.84</v>
      </c>
      <c r="C18" s="16">
        <f>B18/B14</f>
        <v>0.01590983552847127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'[1]July'!$D$9</f>
        <v>57.74</v>
      </c>
      <c r="C19" s="16">
        <f>B19/B14</f>
        <v>0.01261166808640762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389.46000000000004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'[1]July'!$E$22</f>
        <v>66.83999999999999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'[1]July'!$C$6</f>
        <v>2483.93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0.08506650940305355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'[1]July'!$B$7</f>
        <v>58.64</v>
      </c>
      <c r="C30" s="16">
        <f>B30/B14</f>
        <v>0.012808247602822011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'[1]July'!$B$9</f>
        <v>130.35</v>
      </c>
      <c r="C31" s="16">
        <f>B31/B14</f>
        <v>0.028471266627350767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'[1]July'!$B$8</f>
        <v>32.48</v>
      </c>
      <c r="C32" s="16">
        <f>B32/B14</f>
        <v>0.007094336325710417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221.47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'[1]July'!$B$6</f>
        <v>1483.44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0.0483738505558832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0.13344035995893674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0.3551764705179116</v>
      </c>
      <c r="C42" s="13"/>
      <c r="D42" s="13"/>
      <c r="E42" s="13"/>
      <c r="F42" s="13"/>
    </row>
    <row r="43" spans="1:6" ht="18">
      <c r="A43" s="35"/>
      <c r="B43" s="16">
        <f>SUM(B41:B42)</f>
        <v>0.48861683047684834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 verticalCentered="1"/>
  <pageMargins left="0.25" right="0.25" top="0.25" bottom="0.25" header="0.5" footer="0.5"/>
  <pageSetup fitToHeight="1" fitToWidth="1" horizontalDpi="600" verticalDpi="600" orientation="landscape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8"/>
    </row>
    <row r="2" spans="1:3" ht="27" thickBot="1">
      <c r="A2" s="29" t="s">
        <v>43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'[2]2005'!$T$38</f>
        <v>317.51047921267804</v>
      </c>
      <c r="C8" s="16">
        <f>B8/B24</f>
        <v>0.11388590236361154</v>
      </c>
      <c r="D8" s="16" t="s">
        <v>6</v>
      </c>
      <c r="E8" s="17" t="s">
        <v>7</v>
      </c>
      <c r="F8" s="13"/>
    </row>
    <row r="9" spans="1:6" ht="21" thickBot="1">
      <c r="A9" s="14" t="s">
        <v>57</v>
      </c>
      <c r="B9" s="33">
        <f>'[2]2005'!$T$50</f>
        <v>596.307031029417</v>
      </c>
      <c r="C9" s="16">
        <f>B9/B24</f>
        <v>0.21388574160748394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913.8175102420951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0.3277716439710955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'[1]Aug'!$E$10</f>
        <v>5039.07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'[1]Aug'!$C$7</f>
        <v>273.62</v>
      </c>
      <c r="C17" s="16">
        <f>B17/B14</f>
        <v>0.05429970212757513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'[1]Aug'!$D$7</f>
        <v>213</v>
      </c>
      <c r="C18" s="16">
        <f>B18/B14</f>
        <v>0.04226970452881187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'[1]Aug'!$D$9</f>
        <v>148.89</v>
      </c>
      <c r="C19" s="16">
        <f>B19/B14</f>
        <v>0.029547118813590602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635.51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'[1]Aug'!$E$22</f>
        <v>69.44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'[1]Aug'!$C$6</f>
        <v>2787.97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0.1261165254699776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'[1]Aug'!$B$7</f>
        <v>61.49</v>
      </c>
      <c r="C30" s="16">
        <f>B30/B14</f>
        <v>0.012202648504585172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'[1]Aug'!$B$9</f>
        <v>174.8</v>
      </c>
      <c r="C31" s="16">
        <f>B31/B14</f>
        <v>0.034688940618010866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'[1]Aug'!$B$8</f>
        <v>31.6</v>
      </c>
      <c r="C32" s="16">
        <f>B32/B14</f>
        <v>0.006270998418358944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267.89000000000004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'[1]Aug'!$B$6</f>
        <v>1347.7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0.053162587540954986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0.17927911301093258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0.3277716439710955</v>
      </c>
      <c r="C42" s="13"/>
      <c r="D42" s="13"/>
      <c r="E42" s="13"/>
      <c r="F42" s="13"/>
    </row>
    <row r="43" spans="1:6" ht="18">
      <c r="A43" s="35"/>
      <c r="B43" s="16">
        <f>SUM(B41:B42)</f>
        <v>0.5070507569820281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 verticalCentered="1"/>
  <pageMargins left="0.25" right="0.25" top="0.25" bottom="0.25" header="0.5" footer="0.5"/>
  <pageSetup fitToHeight="1" fitToWidth="1" horizontalDpi="600" verticalDpi="600" orientation="landscape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zoomScale="75" zoomScaleNormal="75" workbookViewId="0" topLeftCell="A1">
      <selection activeCell="A18" sqref="A18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8"/>
    </row>
    <row r="2" spans="1:3" ht="27" thickBot="1">
      <c r="A2" s="29" t="s">
        <v>14</v>
      </c>
      <c r="B2" s="30"/>
      <c r="C2" s="2"/>
    </row>
    <row r="3" spans="1:3" ht="29.25" customHeight="1" thickBot="1">
      <c r="A3" s="31" t="s">
        <v>29</v>
      </c>
      <c r="B3" s="32"/>
      <c r="C3" s="2"/>
    </row>
    <row r="4" spans="1:3" ht="21" customHeight="1">
      <c r="A4" s="9" t="s">
        <v>0</v>
      </c>
      <c r="B4" s="1"/>
      <c r="C4" s="2"/>
    </row>
    <row r="5" spans="1:6" ht="18">
      <c r="A5" s="10" t="s">
        <v>20</v>
      </c>
      <c r="B5" s="11" t="s">
        <v>0</v>
      </c>
      <c r="C5" s="12"/>
      <c r="D5" s="13"/>
      <c r="E5" s="13"/>
      <c r="F5" s="13"/>
    </row>
    <row r="6" spans="1:6" ht="18.75" thickBot="1">
      <c r="A6" s="10"/>
      <c r="B6" s="11"/>
      <c r="C6" s="12"/>
      <c r="D6" s="13"/>
      <c r="E6" s="13"/>
      <c r="F6" s="13"/>
    </row>
    <row r="7" spans="1:6" ht="18.75" thickBot="1">
      <c r="A7" s="3" t="s">
        <v>26</v>
      </c>
      <c r="B7" s="13"/>
      <c r="C7" s="13"/>
      <c r="D7" s="13"/>
      <c r="E7" s="13"/>
      <c r="F7" s="13"/>
    </row>
    <row r="8" spans="1:6" ht="18">
      <c r="A8" s="14" t="s">
        <v>25</v>
      </c>
      <c r="B8" s="15">
        <f>'[2]2005'!$V$38</f>
        <v>335.8970550536608</v>
      </c>
      <c r="C8" s="16">
        <f>B8/B24</f>
        <v>0.13143466362513237</v>
      </c>
      <c r="D8" s="16" t="s">
        <v>6</v>
      </c>
      <c r="E8" s="17" t="s">
        <v>7</v>
      </c>
      <c r="F8" s="13"/>
    </row>
    <row r="9" spans="1:6" ht="21" thickBot="1">
      <c r="A9" s="14" t="s">
        <v>32</v>
      </c>
      <c r="B9" s="33">
        <f>'[2]2005'!$V$50</f>
        <v>863.2884572999222</v>
      </c>
      <c r="C9" s="16">
        <f>B9/B24</f>
        <v>0.33780000833454205</v>
      </c>
      <c r="D9" s="16" t="s">
        <v>6</v>
      </c>
      <c r="E9" s="17" t="s">
        <v>7</v>
      </c>
      <c r="F9" s="13"/>
    </row>
    <row r="10" spans="1:6" ht="18.75" thickTop="1">
      <c r="A10" s="14"/>
      <c r="B10" s="15">
        <f>SUM(B8:B9)</f>
        <v>1199.185512353583</v>
      </c>
      <c r="C10" s="37"/>
      <c r="D10" s="16"/>
      <c r="E10" s="17"/>
      <c r="F10" s="13"/>
    </row>
    <row r="11" spans="1:6" ht="18.75" thickBot="1">
      <c r="A11" s="14"/>
      <c r="B11" s="18"/>
      <c r="C11" s="37"/>
      <c r="D11" s="16"/>
      <c r="E11" s="14"/>
      <c r="F11" s="13"/>
    </row>
    <row r="12" spans="1:6" ht="18.75" thickBot="1">
      <c r="A12" s="7" t="s">
        <v>30</v>
      </c>
      <c r="B12" s="40">
        <f>C8+C9</f>
        <v>0.4692346719596744</v>
      </c>
      <c r="C12" s="37" t="s">
        <v>27</v>
      </c>
      <c r="D12" s="16"/>
      <c r="E12" s="14"/>
      <c r="F12" s="13"/>
    </row>
    <row r="13" spans="1:6" ht="18.75" thickBot="1">
      <c r="A13" s="14"/>
      <c r="B13" s="18"/>
      <c r="C13" s="12"/>
      <c r="D13" s="16"/>
      <c r="E13" s="14"/>
      <c r="F13" s="13"/>
    </row>
    <row r="14" spans="1:6" ht="18.75" thickBot="1">
      <c r="A14" s="3" t="s">
        <v>23</v>
      </c>
      <c r="B14" s="19">
        <f>'[1]Sept'!$E$10</f>
        <v>5015.83</v>
      </c>
      <c r="C14" s="12"/>
      <c r="D14" s="16"/>
      <c r="E14" s="20" t="s">
        <v>9</v>
      </c>
      <c r="F14" s="13"/>
    </row>
    <row r="15" spans="1:6" ht="18">
      <c r="A15" s="14"/>
      <c r="B15" s="18"/>
      <c r="C15" s="12"/>
      <c r="D15" s="16"/>
      <c r="E15" s="14"/>
      <c r="F15" s="13"/>
    </row>
    <row r="16" spans="1:6" ht="18">
      <c r="A16" s="10"/>
      <c r="B16" s="23"/>
      <c r="C16" s="12"/>
      <c r="D16" s="12"/>
      <c r="E16" s="14"/>
      <c r="F16" s="13"/>
    </row>
    <row r="17" spans="1:8" ht="18">
      <c r="A17" s="14" t="s">
        <v>13</v>
      </c>
      <c r="B17" s="21">
        <f>'[1]Sept'!$C$7</f>
        <v>234.65</v>
      </c>
      <c r="C17" s="16">
        <f>B17/B14</f>
        <v>0.04678188854087958</v>
      </c>
      <c r="D17" s="16" t="s">
        <v>6</v>
      </c>
      <c r="E17" s="20" t="s">
        <v>9</v>
      </c>
      <c r="F17" s="13"/>
      <c r="H17" s="5"/>
    </row>
    <row r="18" spans="1:8" ht="18">
      <c r="A18" s="14" t="s">
        <v>12</v>
      </c>
      <c r="B18" s="21">
        <f>'[1]Sept'!$D$7</f>
        <v>146.97</v>
      </c>
      <c r="C18" s="16">
        <f>B18/B14</f>
        <v>0.029301232298542812</v>
      </c>
      <c r="D18" s="16" t="s">
        <v>6</v>
      </c>
      <c r="E18" s="20" t="s">
        <v>9</v>
      </c>
      <c r="F18" s="13"/>
      <c r="H18" s="5"/>
    </row>
    <row r="19" spans="1:6" ht="18.75" thickBot="1">
      <c r="A19" s="14" t="s">
        <v>1</v>
      </c>
      <c r="B19" s="22">
        <f>'[1]Sept'!$D$9</f>
        <v>165.01</v>
      </c>
      <c r="C19" s="16">
        <f>B19/B14</f>
        <v>0.03289784542139586</v>
      </c>
      <c r="D19" s="16" t="s">
        <v>6</v>
      </c>
      <c r="E19" s="20" t="s">
        <v>9</v>
      </c>
      <c r="F19" s="13"/>
    </row>
    <row r="20" spans="1:6" ht="18.75" thickTop="1">
      <c r="A20" s="14"/>
      <c r="B20" s="21">
        <f>SUM(B17:B19)</f>
        <v>546.63</v>
      </c>
      <c r="C20" s="24"/>
      <c r="D20" s="16"/>
      <c r="E20" s="14"/>
      <c r="F20" s="13"/>
    </row>
    <row r="21" spans="1:6" ht="18">
      <c r="A21" s="14"/>
      <c r="B21" s="23"/>
      <c r="C21" s="24"/>
      <c r="D21" s="16"/>
      <c r="E21" s="14"/>
      <c r="F21" s="13"/>
    </row>
    <row r="22" spans="1:6" ht="21" thickBot="1">
      <c r="A22" s="14" t="s">
        <v>11</v>
      </c>
      <c r="B22" s="22">
        <f>'[1]Sept'!$E$22</f>
        <v>61.464999999999996</v>
      </c>
      <c r="C22" s="41" t="s">
        <v>31</v>
      </c>
      <c r="D22" s="16"/>
      <c r="E22" s="20" t="s">
        <v>9</v>
      </c>
      <c r="F22" s="13"/>
    </row>
    <row r="23" spans="1:6" ht="18.75" thickTop="1">
      <c r="A23" s="14"/>
      <c r="B23" s="23"/>
      <c r="C23" s="12"/>
      <c r="D23" s="16"/>
      <c r="E23" s="14"/>
      <c r="F23" s="13"/>
    </row>
    <row r="24" spans="1:6" ht="18.75" thickBot="1">
      <c r="A24" s="14" t="s">
        <v>8</v>
      </c>
      <c r="B24" s="22">
        <f>'[1]Sept'!$C$6</f>
        <v>2555.62</v>
      </c>
      <c r="C24" s="24"/>
      <c r="D24" s="16"/>
      <c r="E24" s="20" t="s">
        <v>9</v>
      </c>
      <c r="F24" s="13"/>
    </row>
    <row r="25" spans="1:6" ht="19.5" thickBot="1" thickTop="1">
      <c r="A25" s="10"/>
      <c r="B25" s="23"/>
      <c r="C25" s="12"/>
      <c r="D25" s="12"/>
      <c r="E25" s="10"/>
      <c r="F25" s="13"/>
    </row>
    <row r="26" spans="1:6" ht="18.75" thickBot="1">
      <c r="A26" s="7" t="s">
        <v>22</v>
      </c>
      <c r="B26" s="34">
        <f>C17+C18+C19</f>
        <v>0.10898096626081825</v>
      </c>
      <c r="C26" s="38" t="s">
        <v>27</v>
      </c>
      <c r="D26" s="39"/>
      <c r="E26" s="26"/>
      <c r="F26" s="13"/>
    </row>
    <row r="27" spans="1:7" ht="18.75" thickBot="1">
      <c r="A27" s="13"/>
      <c r="B27" s="25"/>
      <c r="C27" s="13"/>
      <c r="D27" s="13"/>
      <c r="E27" s="26"/>
      <c r="F27" s="13"/>
      <c r="G27" t="s">
        <v>0</v>
      </c>
    </row>
    <row r="28" spans="1:6" ht="18.75" thickBot="1">
      <c r="A28" s="6" t="s">
        <v>2</v>
      </c>
      <c r="B28" s="10"/>
      <c r="C28" s="12"/>
      <c r="D28" s="13"/>
      <c r="E28" s="13"/>
      <c r="F28" s="13"/>
    </row>
    <row r="29" spans="1:6" ht="18">
      <c r="A29" s="10"/>
      <c r="B29" s="10"/>
      <c r="C29" s="12"/>
      <c r="D29" s="13"/>
      <c r="E29" s="13"/>
      <c r="F29" s="13"/>
    </row>
    <row r="30" spans="1:6" ht="18">
      <c r="A30" s="10" t="s">
        <v>3</v>
      </c>
      <c r="B30" s="19">
        <f>'[1]Sept'!$B$7</f>
        <v>93.91</v>
      </c>
      <c r="C30" s="16">
        <f>B30/B14</f>
        <v>0.018722723856271044</v>
      </c>
      <c r="D30" s="16" t="s">
        <v>6</v>
      </c>
      <c r="E30" s="20" t="s">
        <v>9</v>
      </c>
      <c r="F30" s="13"/>
    </row>
    <row r="31" spans="1:6" ht="18">
      <c r="A31" s="10" t="s">
        <v>4</v>
      </c>
      <c r="B31" s="21">
        <f>'[1]Sept'!$B$9</f>
        <v>186.42</v>
      </c>
      <c r="C31" s="16">
        <f>B31/B14</f>
        <v>0.03716633139480405</v>
      </c>
      <c r="D31" s="16" t="s">
        <v>6</v>
      </c>
      <c r="E31" s="20" t="s">
        <v>9</v>
      </c>
      <c r="F31" s="13"/>
    </row>
    <row r="32" spans="1:6" ht="18.75" thickBot="1">
      <c r="A32" s="10" t="s">
        <v>10</v>
      </c>
      <c r="B32" s="22">
        <f>'[1]Sept'!$B$8</f>
        <v>21.26</v>
      </c>
      <c r="C32" s="16">
        <f>B32/B14</f>
        <v>0.004238580653650543</v>
      </c>
      <c r="D32" s="16" t="s">
        <v>6</v>
      </c>
      <c r="E32" s="20" t="s">
        <v>9</v>
      </c>
      <c r="F32" s="13"/>
    </row>
    <row r="33" spans="1:6" ht="18.75" thickTop="1">
      <c r="A33" s="10"/>
      <c r="B33" s="21">
        <f>SUM(B30:B32)</f>
        <v>301.59</v>
      </c>
      <c r="C33" s="12"/>
      <c r="D33" s="16"/>
      <c r="E33" s="20"/>
      <c r="F33" s="13"/>
    </row>
    <row r="34" spans="1:6" ht="18">
      <c r="A34" s="10"/>
      <c r="B34" s="23"/>
      <c r="C34" s="12"/>
      <c r="D34" s="16"/>
      <c r="E34" s="20"/>
      <c r="F34" s="13"/>
    </row>
    <row r="35" spans="1:6" ht="18.75" thickBot="1">
      <c r="A35" s="10" t="s">
        <v>5</v>
      </c>
      <c r="B35" s="27">
        <f>'[1]Sept'!$B$6</f>
        <v>1611.99</v>
      </c>
      <c r="C35" s="12"/>
      <c r="D35" s="13"/>
      <c r="E35" s="20" t="s">
        <v>9</v>
      </c>
      <c r="F35" s="13"/>
    </row>
    <row r="36" spans="1:6" ht="18.75" thickTop="1">
      <c r="A36" s="10"/>
      <c r="B36" s="23"/>
      <c r="C36" s="13"/>
      <c r="D36" s="13"/>
      <c r="E36" s="13"/>
      <c r="F36" s="13"/>
    </row>
    <row r="37" spans="1:6" ht="18.75" thickBot="1">
      <c r="A37" s="10"/>
      <c r="B37" s="23"/>
      <c r="C37" s="12"/>
      <c r="D37" s="13"/>
      <c r="E37" s="13"/>
      <c r="F37" s="13"/>
    </row>
    <row r="38" spans="1:7" ht="18.75" thickBot="1">
      <c r="A38" s="7" t="s">
        <v>21</v>
      </c>
      <c r="B38" s="34">
        <f>SUM(C30:C35)</f>
        <v>0.06012763590472563</v>
      </c>
      <c r="C38" s="38" t="s">
        <v>27</v>
      </c>
      <c r="D38" s="39"/>
      <c r="E38" s="12"/>
      <c r="F38" s="13"/>
      <c r="G38" t="s">
        <v>0</v>
      </c>
    </row>
    <row r="39" spans="1:6" ht="18">
      <c r="A39" s="13" t="s">
        <v>0</v>
      </c>
      <c r="B39" s="13"/>
      <c r="C39" s="13"/>
      <c r="D39" s="13"/>
      <c r="E39" s="13"/>
      <c r="F39" s="13"/>
    </row>
    <row r="40" spans="1:6" ht="18.75" thickBot="1">
      <c r="A40" s="13"/>
      <c r="B40" s="13"/>
      <c r="C40" s="13"/>
      <c r="D40" s="13"/>
      <c r="E40" s="13"/>
      <c r="F40" s="13"/>
    </row>
    <row r="41" spans="1:6" ht="18.75" thickBot="1">
      <c r="A41" s="3" t="s">
        <v>24</v>
      </c>
      <c r="B41" s="37">
        <f>B26+B38</f>
        <v>0.16910860216554388</v>
      </c>
      <c r="C41" s="28"/>
      <c r="D41" s="13"/>
      <c r="E41" s="26"/>
      <c r="F41" s="13"/>
    </row>
    <row r="42" spans="1:6" ht="18.75" thickBot="1">
      <c r="A42" s="3" t="s">
        <v>37</v>
      </c>
      <c r="B42" s="36">
        <f>B12</f>
        <v>0.4692346719596744</v>
      </c>
      <c r="C42" s="13"/>
      <c r="D42" s="13"/>
      <c r="E42" s="13"/>
      <c r="F42" s="13"/>
    </row>
    <row r="43" spans="1:6" ht="18">
      <c r="A43" s="35"/>
      <c r="B43" s="16">
        <f>SUM(B41:B42)</f>
        <v>0.6383432741252183</v>
      </c>
      <c r="C43" s="7" t="s">
        <v>28</v>
      </c>
      <c r="D43" s="7"/>
      <c r="E43" s="7"/>
      <c r="F43" s="13"/>
    </row>
    <row r="44" ht="15" customHeight="1">
      <c r="A44" s="42" t="s">
        <v>15</v>
      </c>
    </row>
    <row r="45" ht="15" customHeight="1">
      <c r="A45" s="44" t="s">
        <v>18</v>
      </c>
    </row>
    <row r="46" ht="15" customHeight="1">
      <c r="A46" s="42" t="s">
        <v>16</v>
      </c>
    </row>
    <row r="47" ht="15" customHeight="1">
      <c r="A47" s="42" t="s">
        <v>17</v>
      </c>
    </row>
    <row r="48" ht="15" customHeight="1">
      <c r="A48" s="42" t="s">
        <v>34</v>
      </c>
    </row>
    <row r="49" ht="15" customHeight="1">
      <c r="A49" s="42" t="s">
        <v>35</v>
      </c>
    </row>
    <row r="50" ht="15" customHeight="1">
      <c r="A50" s="42" t="s">
        <v>38</v>
      </c>
    </row>
    <row r="51" ht="15" customHeight="1">
      <c r="A51" s="42" t="s">
        <v>33</v>
      </c>
    </row>
    <row r="52" ht="15" customHeight="1">
      <c r="A52" s="43" t="s">
        <v>36</v>
      </c>
    </row>
    <row r="53" ht="15" customHeight="1">
      <c r="A53" s="44" t="s">
        <v>19</v>
      </c>
    </row>
    <row r="54" ht="15" customHeight="1">
      <c r="A54" s="4"/>
    </row>
  </sheetData>
  <printOptions horizontalCentered="1"/>
  <pageMargins left="0" right="0" top="0.5" bottom="0.5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2005-11-07T23:56:11Z</cp:lastPrinted>
  <dcterms:created xsi:type="dcterms:W3CDTF">2005-08-09T19:18:06Z</dcterms:created>
  <dcterms:modified xsi:type="dcterms:W3CDTF">2005-11-08T21:56:42Z</dcterms:modified>
  <cp:category/>
  <cp:version/>
  <cp:contentType/>
  <cp:contentStatus/>
</cp:coreProperties>
</file>