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340" windowHeight="6030" activeTab="5"/>
  </bookViews>
  <sheets>
    <sheet name="JAN 11" sheetId="1" r:id="rId1"/>
    <sheet name="FEB 11" sheetId="2" r:id="rId2"/>
    <sheet name="MARCH 11" sheetId="3" r:id="rId3"/>
    <sheet name="BOE 1st Qtr" sheetId="4" r:id="rId4"/>
    <sheet name="APRIL 11" sheetId="5" r:id="rId5"/>
    <sheet name="MAY 11" sheetId="6" r:id="rId6"/>
    <sheet name="JUNE 11" sheetId="7" r:id="rId7"/>
    <sheet name="BOE 2nd Qtr " sheetId="8" r:id="rId8"/>
    <sheet name="JULY 11" sheetId="9" r:id="rId9"/>
    <sheet name="AUG 11" sheetId="10" r:id="rId10"/>
    <sheet name="SEPT 11" sheetId="11" r:id="rId11"/>
    <sheet name="BOE 3rd Qtr" sheetId="12" r:id="rId12"/>
    <sheet name="OCT 11" sheetId="13" r:id="rId13"/>
    <sheet name="NOV 11" sheetId="14" r:id="rId14"/>
    <sheet name="DEC 11" sheetId="15" r:id="rId15"/>
    <sheet name="BOE 4th Qtr" sheetId="16" r:id="rId16"/>
    <sheet name="Tons 10-11" sheetId="17" r:id="rId17"/>
    <sheet name="Sheet1" sheetId="18" r:id="rId18"/>
  </sheets>
  <externalReferences>
    <externalReference r:id="rId21"/>
  </externalReferences>
  <definedNames>
    <definedName name="_xlnm.Print_Area" localSheetId="0">'JAN 11'!$64:$64</definedName>
  </definedNames>
  <calcPr fullCalcOnLoad="1"/>
</workbook>
</file>

<file path=xl/sharedStrings.xml><?xml version="1.0" encoding="utf-8"?>
<sst xmlns="http://schemas.openxmlformats.org/spreadsheetml/2006/main" count="465" uniqueCount="70">
  <si>
    <t>CLOVER FLAT LANDFILL DISPOSAL AND RECYCLING REPORT</t>
  </si>
  <si>
    <t xml:space="preserve"> </t>
  </si>
  <si>
    <t xml:space="preserve">TONS OF INCOMING SOLID WASTE FOR DISPOSAL </t>
  </si>
  <si>
    <t>PUBLIC</t>
  </si>
  <si>
    <t>UVDS</t>
  </si>
  <si>
    <t>UVDS-Green / Wood residential and commercial curbside carts</t>
  </si>
  <si>
    <t>UVR-Green / Wood / Straw residential and commercial drop boxes</t>
  </si>
  <si>
    <t>UVR Asphalt / residential and commercial drop boxes</t>
  </si>
  <si>
    <t>UVR Dirt / residential and commercial drop boxes</t>
  </si>
  <si>
    <t>UVR Concrete / residential and commercial drop boxes</t>
  </si>
  <si>
    <t xml:space="preserve">  </t>
  </si>
  <si>
    <t xml:space="preserve">    Paper</t>
  </si>
  <si>
    <t xml:space="preserve">    Plastic</t>
  </si>
  <si>
    <t xml:space="preserve">    Glass</t>
  </si>
  <si>
    <t xml:space="preserve">    Metal/Aluminum</t>
  </si>
  <si>
    <t xml:space="preserve">    Oil</t>
  </si>
  <si>
    <t xml:space="preserve">    Batteries</t>
  </si>
  <si>
    <t xml:space="preserve">    CRT/TVs</t>
  </si>
  <si>
    <t xml:space="preserve">    Switches</t>
  </si>
  <si>
    <t xml:space="preserve">CFL PUBLIC RECYCLED  </t>
  </si>
  <si>
    <t xml:space="preserve">Green / Wood </t>
  </si>
  <si>
    <t>Asphalt</t>
  </si>
  <si>
    <t xml:space="preserve">Dirt </t>
  </si>
  <si>
    <t>Concrete</t>
  </si>
  <si>
    <t>Metals</t>
  </si>
  <si>
    <t>TOTAL RECYCLED TONS</t>
  </si>
  <si>
    <t xml:space="preserve">TOTAL TONS RECEIVED BY CFL </t>
  </si>
  <si>
    <t xml:space="preserve">TOTAL TONS RECYCLED  </t>
  </si>
  <si>
    <t xml:space="preserve">TOTAL TONS &amp; % SOLID WASTE DISPOSED </t>
  </si>
  <si>
    <t>TONS USED FOR ADC (GROUND)</t>
  </si>
  <si>
    <t xml:space="preserve">CU YD of Clean Green Shipped to UVR  </t>
  </si>
  <si>
    <t xml:space="preserve">CU YD of Clean Green Shipped to Biomas  </t>
  </si>
  <si>
    <t>TOTAL INCOMING TONS/VEHS PER DAY</t>
  </si>
  <si>
    <t># VEHS PUBLIC</t>
  </si>
  <si>
    <t>#VEHS UVDS</t>
  </si>
  <si>
    <t># VEHS UVR</t>
  </si>
  <si>
    <t>TOTAL INCOMING TONS</t>
  </si>
  <si>
    <t xml:space="preserve">    Freon</t>
  </si>
  <si>
    <t xml:space="preserve">    Paint</t>
  </si>
  <si>
    <t>Pressure Treated Wood</t>
  </si>
  <si>
    <t>C &amp; D</t>
  </si>
  <si>
    <t>TOTAL TONS</t>
  </si>
  <si>
    <t>UVDS          C &amp; D TONS FROM TOTAL</t>
  </si>
  <si>
    <t xml:space="preserve">UVDS C &amp; D Processed Material </t>
  </si>
  <si>
    <t xml:space="preserve">                                                          </t>
  </si>
  <si>
    <t>UVR  &amp; UVDS RECYCLED</t>
  </si>
  <si>
    <t>UVR-Cardboard</t>
  </si>
  <si>
    <t>UVR-Drywall</t>
  </si>
  <si>
    <t>UVR-Metal</t>
  </si>
  <si>
    <t xml:space="preserve">Mixed Material </t>
  </si>
  <si>
    <t>Tires</t>
  </si>
  <si>
    <t xml:space="preserve">    Fluorescent Lamps</t>
  </si>
  <si>
    <t xml:space="preserve">UVR DROP OFF/BUYBACK  RECYCLABLES BREAKDOWN </t>
  </si>
  <si>
    <t>UVDS Food Waste</t>
  </si>
  <si>
    <t>TOTAL Tons Incoming</t>
  </si>
  <si>
    <t>Tons Recycled</t>
  </si>
  <si>
    <t>Tons Inert</t>
  </si>
  <si>
    <t>TOTAL DISPOSAL</t>
  </si>
  <si>
    <t>Math Check</t>
  </si>
  <si>
    <t>CALCULATIONS FOR BOARD OF EQUALIZATION</t>
  </si>
  <si>
    <t>1/1/2011 Thru 12/31/2011</t>
  </si>
  <si>
    <t>4th Qtr 2011</t>
  </si>
  <si>
    <t>MONTH OF JANUARY 2011</t>
  </si>
  <si>
    <t>MONTH OF FEBRUARY 2011</t>
  </si>
  <si>
    <t>MONTH OF MARCH 2011</t>
  </si>
  <si>
    <t>1st Qtr 2011</t>
  </si>
  <si>
    <t>2nd Qtr 2011</t>
  </si>
  <si>
    <t>3rd Qtr 2011</t>
  </si>
  <si>
    <t>MONTH OF APRIL 2011</t>
  </si>
  <si>
    <t>MONTH OF MAY 2011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</si>
</sst>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mmm\-yyyy"/>
    <numFmt numFmtId="168" formatCode="0.0"/>
    <numFmt numFmtId="169" formatCode="0.000"/>
    <numFmt numFmtId="170" formatCode="[$-409]dddd\,\ mmmm\ dd\,\ yyyy"/>
    <numFmt numFmtId="171" formatCode="[$-409]h:mm:ss\ AM/PM"/>
    <numFmt numFmtId="172" formatCode="#,##0.0_);\(#,##0.0\)"/>
    <numFmt numFmtId="173" formatCode="&quot;$&quot;#,##0.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u val="single"/>
      <sz val="16"/>
      <name val="Arial"/>
      <family val="2"/>
    </font>
    <font>
      <b/>
      <u val="single"/>
      <sz val="16"/>
      <name val="Arial"/>
      <family val="2"/>
    </font>
    <font>
      <u val="singleAccounting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6"/>
      <color indexed="10"/>
      <name val="Arial"/>
      <family val="2"/>
    </font>
    <font>
      <b/>
      <sz val="16"/>
      <color indexed="10"/>
      <name val="Arial"/>
      <family val="2"/>
    </font>
    <font>
      <b/>
      <sz val="10"/>
      <color indexed="10"/>
      <name val="Arial"/>
      <family val="2"/>
    </font>
    <font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6"/>
      <color rgb="FFFF0000"/>
      <name val="Arial"/>
      <family val="2"/>
    </font>
    <font>
      <b/>
      <sz val="16"/>
      <color rgb="FFFF0000"/>
      <name val="Arial"/>
      <family val="2"/>
    </font>
    <font>
      <b/>
      <sz val="10"/>
      <color rgb="FFFF0000"/>
      <name val="Arial"/>
      <family val="2"/>
    </font>
    <font>
      <sz val="16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/>
      <right/>
      <top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05">
    <xf numFmtId="0" fontId="0" fillId="0" borderId="0" xfId="0" applyAlignment="1">
      <alignment/>
    </xf>
    <xf numFmtId="0" fontId="3" fillId="0" borderId="10" xfId="58" applyFont="1" applyBorder="1" applyAlignment="1">
      <alignment horizontal="left"/>
      <protection/>
    </xf>
    <xf numFmtId="0" fontId="3" fillId="0" borderId="11" xfId="58" applyFont="1" applyBorder="1" applyAlignment="1">
      <alignment horizontal="center"/>
      <protection/>
    </xf>
    <xf numFmtId="2" fontId="3" fillId="0" borderId="11" xfId="58" applyNumberFormat="1" applyFont="1" applyBorder="1" applyAlignment="1">
      <alignment horizontal="center"/>
      <protection/>
    </xf>
    <xf numFmtId="0" fontId="4" fillId="0" borderId="12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5" fillId="0" borderId="0" xfId="58" applyFont="1">
      <alignment/>
      <protection/>
    </xf>
    <xf numFmtId="0" fontId="3" fillId="0" borderId="13" xfId="58" applyFont="1" applyBorder="1" applyAlignment="1">
      <alignment horizontal="left"/>
      <protection/>
    </xf>
    <xf numFmtId="0" fontId="3" fillId="0" borderId="14" xfId="58" applyFont="1" applyBorder="1" applyAlignment="1">
      <alignment horizontal="center"/>
      <protection/>
    </xf>
    <xf numFmtId="2" fontId="3" fillId="0" borderId="14" xfId="58" applyNumberFormat="1" applyFont="1" applyBorder="1" applyAlignment="1">
      <alignment horizontal="center"/>
      <protection/>
    </xf>
    <xf numFmtId="0" fontId="4" fillId="0" borderId="15" xfId="58" applyFont="1" applyBorder="1" applyAlignment="1">
      <alignment horizontal="center"/>
      <protection/>
    </xf>
    <xf numFmtId="0" fontId="3" fillId="0" borderId="0" xfId="58" applyFont="1" applyBorder="1" applyAlignment="1">
      <alignment horizontal="left"/>
      <protection/>
    </xf>
    <xf numFmtId="0" fontId="3" fillId="0" borderId="0" xfId="58" applyFont="1" applyBorder="1" applyAlignment="1">
      <alignment horizontal="center"/>
      <protection/>
    </xf>
    <xf numFmtId="2" fontId="3" fillId="0" borderId="0" xfId="58" applyNumberFormat="1" applyFont="1" applyBorder="1" applyAlignment="1">
      <alignment horizontal="center"/>
      <protection/>
    </xf>
    <xf numFmtId="0" fontId="5" fillId="0" borderId="0" xfId="58" applyFont="1" applyBorder="1">
      <alignment/>
      <protection/>
    </xf>
    <xf numFmtId="0" fontId="6" fillId="0" borderId="16" xfId="58" applyFont="1" applyFill="1" applyBorder="1" applyAlignment="1">
      <alignment horizontal="left" vertical="justify"/>
      <protection/>
    </xf>
    <xf numFmtId="0" fontId="7" fillId="0" borderId="0" xfId="58" applyFont="1" applyFill="1" applyBorder="1" applyAlignment="1">
      <alignment horizontal="right" vertical="justify"/>
      <protection/>
    </xf>
    <xf numFmtId="2" fontId="8" fillId="0" borderId="0" xfId="44" applyNumberFormat="1" applyFont="1" applyFill="1" applyBorder="1" applyAlignment="1">
      <alignment/>
    </xf>
    <xf numFmtId="164" fontId="6" fillId="0" borderId="0" xfId="44" applyNumberFormat="1" applyFont="1" applyFill="1" applyAlignment="1">
      <alignment horizontal="left" vertical="justify"/>
    </xf>
    <xf numFmtId="0" fontId="9" fillId="0" borderId="0" xfId="58" applyFont="1" applyFill="1">
      <alignment/>
      <protection/>
    </xf>
    <xf numFmtId="0" fontId="9" fillId="0" borderId="0" xfId="58" applyFont="1" applyFill="1" applyAlignment="1">
      <alignment horizontal="right"/>
      <protection/>
    </xf>
    <xf numFmtId="10" fontId="6" fillId="0" borderId="0" xfId="44" applyNumberFormat="1" applyFont="1" applyFill="1" applyAlignment="1">
      <alignment horizontal="right" vertical="justify"/>
    </xf>
    <xf numFmtId="0" fontId="10" fillId="0" borderId="0" xfId="58" applyFont="1" applyFill="1" applyBorder="1" applyAlignment="1">
      <alignment horizontal="right" vertical="justify"/>
      <protection/>
    </xf>
    <xf numFmtId="0" fontId="6" fillId="0" borderId="0" xfId="58" applyFont="1" applyFill="1" applyBorder="1" applyAlignment="1">
      <alignment horizontal="left" vertical="justify"/>
      <protection/>
    </xf>
    <xf numFmtId="2" fontId="6" fillId="0" borderId="16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/>
    </xf>
    <xf numFmtId="0" fontId="6" fillId="0" borderId="16" xfId="58" applyFont="1" applyFill="1" applyBorder="1">
      <alignment/>
      <protection/>
    </xf>
    <xf numFmtId="164" fontId="6" fillId="0" borderId="0" xfId="44" applyNumberFormat="1" applyFont="1" applyFill="1" applyBorder="1" applyAlignment="1">
      <alignment/>
    </xf>
    <xf numFmtId="164" fontId="6" fillId="0" borderId="0" xfId="44" applyNumberFormat="1" applyFont="1" applyFill="1" applyBorder="1" applyAlignment="1">
      <alignment horizontal="right"/>
    </xf>
    <xf numFmtId="164" fontId="6" fillId="0" borderId="0" xfId="44" applyNumberFormat="1" applyFont="1" applyFill="1" applyBorder="1" applyAlignment="1">
      <alignment/>
    </xf>
    <xf numFmtId="2" fontId="6" fillId="0" borderId="0" xfId="44" applyNumberFormat="1" applyFont="1" applyFill="1" applyBorder="1" applyAlignment="1">
      <alignment horizontal="right"/>
    </xf>
    <xf numFmtId="0" fontId="7" fillId="0" borderId="0" xfId="58" applyFont="1">
      <alignment/>
      <protection/>
    </xf>
    <xf numFmtId="164" fontId="6" fillId="0" borderId="0" xfId="44" applyNumberFormat="1" applyFont="1" applyFill="1" applyAlignment="1">
      <alignment/>
    </xf>
    <xf numFmtId="0" fontId="9" fillId="0" borderId="0" xfId="58" applyFont="1" applyFill="1" applyAlignment="1">
      <alignment horizontal="left"/>
      <protection/>
    </xf>
    <xf numFmtId="1" fontId="6" fillId="0" borderId="0" xfId="58" applyNumberFormat="1" applyFont="1" applyFill="1" applyBorder="1" applyAlignment="1">
      <alignment horizontal="right" vertical="justify"/>
      <protection/>
    </xf>
    <xf numFmtId="2" fontId="6" fillId="0" borderId="16" xfId="58" applyNumberFormat="1" applyFont="1" applyFill="1" applyBorder="1" applyAlignment="1">
      <alignment horizontal="right" vertical="justify"/>
      <protection/>
    </xf>
    <xf numFmtId="0" fontId="0" fillId="0" borderId="0" xfId="58" applyFont="1">
      <alignment/>
      <protection/>
    </xf>
    <xf numFmtId="2" fontId="6" fillId="0" borderId="17" xfId="44" applyNumberFormat="1" applyFont="1" applyFill="1" applyBorder="1" applyAlignment="1">
      <alignment horizontal="right"/>
    </xf>
    <xf numFmtId="10" fontId="6" fillId="0" borderId="17" xfId="44" applyNumberFormat="1" applyFont="1" applyFill="1" applyBorder="1" applyAlignment="1">
      <alignment horizontal="center" vertical="justify"/>
    </xf>
    <xf numFmtId="2" fontId="6" fillId="0" borderId="18" xfId="44" applyNumberFormat="1" applyFont="1" applyFill="1" applyBorder="1" applyAlignment="1">
      <alignment horizontal="right" vertical="justify"/>
    </xf>
    <xf numFmtId="2" fontId="6" fillId="0" borderId="17" xfId="44" applyNumberFormat="1" applyFont="1" applyFill="1" applyBorder="1" applyAlignment="1">
      <alignment/>
    </xf>
    <xf numFmtId="165" fontId="6" fillId="0" borderId="17" xfId="58" applyNumberFormat="1" applyFont="1" applyFill="1" applyBorder="1">
      <alignment/>
      <protection/>
    </xf>
    <xf numFmtId="0" fontId="0" fillId="0" borderId="0" xfId="58" applyFont="1" applyFill="1">
      <alignment/>
      <protection/>
    </xf>
    <xf numFmtId="0" fontId="11" fillId="0" borderId="0" xfId="58" applyFont="1">
      <alignment/>
      <protection/>
    </xf>
    <xf numFmtId="0" fontId="11" fillId="0" borderId="0" xfId="58" applyFont="1" applyAlignment="1">
      <alignment horizontal="right"/>
      <protection/>
    </xf>
    <xf numFmtId="2" fontId="11" fillId="0" borderId="0" xfId="58" applyNumberFormat="1" applyFont="1">
      <alignment/>
      <protection/>
    </xf>
    <xf numFmtId="0" fontId="9" fillId="0" borderId="0" xfId="58" applyFont="1" applyAlignment="1">
      <alignment horizontal="left"/>
      <protection/>
    </xf>
    <xf numFmtId="164" fontId="11" fillId="0" borderId="0" xfId="44" applyNumberFormat="1" applyFont="1" applyFill="1" applyAlignment="1">
      <alignment/>
    </xf>
    <xf numFmtId="2" fontId="11" fillId="0" borderId="0" xfId="44" applyNumberFormat="1" applyFont="1" applyFill="1" applyAlignment="1">
      <alignment/>
    </xf>
    <xf numFmtId="164" fontId="11" fillId="0" borderId="0" xfId="44" applyNumberFormat="1" applyFont="1" applyFill="1" applyAlignment="1">
      <alignment/>
    </xf>
    <xf numFmtId="164" fontId="7" fillId="0" borderId="0" xfId="58" applyNumberFormat="1" applyFont="1" applyAlignment="1">
      <alignment/>
      <protection/>
    </xf>
    <xf numFmtId="0" fontId="10" fillId="0" borderId="0" xfId="58" applyFont="1">
      <alignment/>
      <protection/>
    </xf>
    <xf numFmtId="0" fontId="10" fillId="0" borderId="0" xfId="58" applyFont="1" applyAlignment="1">
      <alignment/>
      <protection/>
    </xf>
    <xf numFmtId="0" fontId="10" fillId="0" borderId="0" xfId="58" applyFont="1" applyAlignment="1">
      <alignment horizontal="right"/>
      <protection/>
    </xf>
    <xf numFmtId="2" fontId="10" fillId="0" borderId="0" xfId="58" applyNumberFormat="1" applyFont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Alignment="1">
      <alignment horizontal="right"/>
      <protection/>
    </xf>
    <xf numFmtId="2" fontId="0" fillId="0" borderId="0" xfId="58" applyNumberFormat="1" applyFont="1">
      <alignment/>
      <protection/>
    </xf>
    <xf numFmtId="164" fontId="7" fillId="0" borderId="0" xfId="44" applyNumberFormat="1" applyFont="1" applyFill="1" applyAlignment="1">
      <alignment/>
    </xf>
    <xf numFmtId="2" fontId="6" fillId="0" borderId="0" xfId="58" applyNumberFormat="1" applyFont="1" applyFill="1" applyBorder="1">
      <alignment/>
      <protection/>
    </xf>
    <xf numFmtId="0" fontId="3" fillId="0" borderId="11" xfId="58" applyFont="1" applyBorder="1" applyAlignment="1">
      <alignment horizontal="left"/>
      <protection/>
    </xf>
    <xf numFmtId="0" fontId="3" fillId="0" borderId="14" xfId="58" applyFont="1" applyBorder="1" applyAlignment="1">
      <alignment horizontal="left"/>
      <protection/>
    </xf>
    <xf numFmtId="0" fontId="6" fillId="0" borderId="0" xfId="58" applyFont="1" applyFill="1" applyBorder="1">
      <alignment/>
      <protection/>
    </xf>
    <xf numFmtId="165" fontId="6" fillId="0" borderId="0" xfId="58" applyNumberFormat="1" applyFont="1" applyFill="1" applyBorder="1">
      <alignment/>
      <protection/>
    </xf>
    <xf numFmtId="2" fontId="9" fillId="0" borderId="0" xfId="58" applyNumberFormat="1" applyFont="1" applyFill="1" applyAlignment="1">
      <alignment horizontal="right"/>
      <protection/>
    </xf>
    <xf numFmtId="0" fontId="9" fillId="0" borderId="0" xfId="58" applyFont="1" applyFill="1" applyBorder="1" applyAlignment="1">
      <alignment horizontal="right"/>
      <protection/>
    </xf>
    <xf numFmtId="2" fontId="9" fillId="0" borderId="0" xfId="58" applyNumberFormat="1" applyFont="1" applyFill="1" applyBorder="1" applyAlignment="1">
      <alignment horizontal="right"/>
      <protection/>
    </xf>
    <xf numFmtId="0" fontId="55" fillId="0" borderId="0" xfId="58" applyFont="1" applyFill="1" applyAlignment="1">
      <alignment horizontal="right"/>
      <protection/>
    </xf>
    <xf numFmtId="2" fontId="6" fillId="0" borderId="16" xfId="44" applyNumberFormat="1" applyFont="1" applyFill="1" applyBorder="1" applyAlignment="1">
      <alignment/>
    </xf>
    <xf numFmtId="0" fontId="12" fillId="0" borderId="10" xfId="58" applyFont="1" applyBorder="1" applyAlignment="1">
      <alignment horizontal="left"/>
      <protection/>
    </xf>
    <xf numFmtId="0" fontId="12" fillId="0" borderId="11" xfId="58" applyFont="1" applyBorder="1" applyAlignment="1">
      <alignment horizontal="left"/>
      <protection/>
    </xf>
    <xf numFmtId="0" fontId="12" fillId="0" borderId="11" xfId="58" applyFont="1" applyBorder="1" applyAlignment="1">
      <alignment horizontal="center"/>
      <protection/>
    </xf>
    <xf numFmtId="2" fontId="12" fillId="0" borderId="11" xfId="58" applyNumberFormat="1" applyFont="1" applyBorder="1" applyAlignment="1">
      <alignment horizontal="center"/>
      <protection/>
    </xf>
    <xf numFmtId="0" fontId="12" fillId="0" borderId="12" xfId="58" applyFont="1" applyBorder="1" applyAlignment="1">
      <alignment horizontal="center"/>
      <protection/>
    </xf>
    <xf numFmtId="0" fontId="12" fillId="0" borderId="13" xfId="58" applyFont="1" applyBorder="1" applyAlignment="1">
      <alignment horizontal="left"/>
      <protection/>
    </xf>
    <xf numFmtId="0" fontId="12" fillId="0" borderId="14" xfId="58" applyFont="1" applyBorder="1" applyAlignment="1">
      <alignment horizontal="left"/>
      <protection/>
    </xf>
    <xf numFmtId="0" fontId="12" fillId="0" borderId="14" xfId="58" applyFont="1" applyBorder="1" applyAlignment="1">
      <alignment horizontal="center"/>
      <protection/>
    </xf>
    <xf numFmtId="2" fontId="12" fillId="0" borderId="14" xfId="58" applyNumberFormat="1" applyFont="1" applyBorder="1" applyAlignment="1">
      <alignment horizontal="center"/>
      <protection/>
    </xf>
    <xf numFmtId="0" fontId="12" fillId="0" borderId="15" xfId="58" applyFont="1" applyBorder="1" applyAlignment="1">
      <alignment horizontal="center"/>
      <protection/>
    </xf>
    <xf numFmtId="0" fontId="6" fillId="0" borderId="0" xfId="58" applyFont="1" applyBorder="1" applyAlignment="1">
      <alignment horizontal="center"/>
      <protection/>
    </xf>
    <xf numFmtId="0" fontId="6" fillId="0" borderId="0" xfId="58" applyFont="1" applyBorder="1" applyAlignment="1">
      <alignment horizontal="left"/>
      <protection/>
    </xf>
    <xf numFmtId="2" fontId="6" fillId="0" borderId="0" xfId="58" applyNumberFormat="1" applyFont="1" applyBorder="1" applyAlignment="1">
      <alignment horizontal="center"/>
      <protection/>
    </xf>
    <xf numFmtId="0" fontId="6" fillId="0" borderId="0" xfId="58" applyFont="1" applyFill="1">
      <alignment/>
      <protection/>
    </xf>
    <xf numFmtId="0" fontId="10" fillId="0" borderId="0" xfId="58" applyFont="1" applyFill="1" applyBorder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/>
    </xf>
    <xf numFmtId="0" fontId="10" fillId="0" borderId="0" xfId="58" applyFont="1" applyFill="1" applyBorder="1">
      <alignment/>
      <protection/>
    </xf>
    <xf numFmtId="164" fontId="10" fillId="0" borderId="0" xfId="44" applyNumberFormat="1" applyFont="1" applyFill="1" applyBorder="1" applyAlignment="1">
      <alignment/>
    </xf>
    <xf numFmtId="164" fontId="10" fillId="0" borderId="0" xfId="44" applyNumberFormat="1" applyFont="1" applyFill="1" applyBorder="1" applyAlignment="1">
      <alignment horizontal="right"/>
    </xf>
    <xf numFmtId="2" fontId="10" fillId="0" borderId="17" xfId="44" applyNumberFormat="1" applyFont="1" applyFill="1" applyBorder="1" applyAlignment="1">
      <alignment horizontal="right"/>
    </xf>
    <xf numFmtId="164" fontId="10" fillId="0" borderId="0" xfId="44" applyNumberFormat="1" applyFont="1" applyFill="1" applyAlignment="1">
      <alignment/>
    </xf>
    <xf numFmtId="2" fontId="10" fillId="0" borderId="18" xfId="44" applyNumberFormat="1" applyFont="1" applyFill="1" applyBorder="1" applyAlignment="1">
      <alignment/>
    </xf>
    <xf numFmtId="164" fontId="10" fillId="0" borderId="18" xfId="44" applyNumberFormat="1" applyFont="1" applyFill="1" applyBorder="1" applyAlignment="1">
      <alignment horizontal="center"/>
    </xf>
    <xf numFmtId="0" fontId="6" fillId="0" borderId="19" xfId="58" applyFont="1" applyFill="1" applyBorder="1">
      <alignment/>
      <protection/>
    </xf>
    <xf numFmtId="0" fontId="6" fillId="0" borderId="20" xfId="58" applyFont="1" applyFill="1" applyBorder="1">
      <alignment/>
      <protection/>
    </xf>
    <xf numFmtId="164" fontId="10" fillId="0" borderId="20" xfId="44" applyNumberFormat="1" applyFont="1" applyFill="1" applyBorder="1" applyAlignment="1">
      <alignment/>
    </xf>
    <xf numFmtId="164" fontId="10" fillId="0" borderId="20" xfId="44" applyNumberFormat="1" applyFont="1" applyFill="1" applyBorder="1" applyAlignment="1">
      <alignment horizontal="right"/>
    </xf>
    <xf numFmtId="2" fontId="10" fillId="0" borderId="21" xfId="44" applyNumberFormat="1" applyFont="1" applyFill="1" applyBorder="1" applyAlignment="1">
      <alignment horizontal="right"/>
    </xf>
    <xf numFmtId="2" fontId="10" fillId="0" borderId="0" xfId="58" applyNumberFormat="1" applyFont="1" applyBorder="1">
      <alignment/>
      <protection/>
    </xf>
    <xf numFmtId="2" fontId="10" fillId="0" borderId="18" xfId="44" applyNumberFormat="1" applyFont="1" applyFill="1" applyBorder="1" applyAlignment="1">
      <alignment horizontal="right"/>
    </xf>
    <xf numFmtId="2" fontId="10" fillId="0" borderId="0" xfId="44" applyNumberFormat="1" applyFont="1" applyFill="1" applyAlignment="1">
      <alignment horizontal="right"/>
    </xf>
    <xf numFmtId="164" fontId="10" fillId="0" borderId="22" xfId="44" applyNumberFormat="1" applyFont="1" applyFill="1" applyBorder="1" applyAlignment="1">
      <alignment horizontal="center"/>
    </xf>
    <xf numFmtId="0" fontId="10" fillId="0" borderId="0" xfId="58" applyFont="1" applyFill="1" applyAlignment="1">
      <alignment/>
      <protection/>
    </xf>
    <xf numFmtId="164" fontId="10" fillId="0" borderId="0" xfId="44" applyNumberFormat="1" applyFont="1" applyFill="1" applyAlignment="1">
      <alignment horizontal="right"/>
    </xf>
    <xf numFmtId="0" fontId="10" fillId="0" borderId="0" xfId="58" applyFont="1" applyFill="1" applyAlignment="1">
      <alignment horizontal="left" vertical="justify"/>
      <protection/>
    </xf>
    <xf numFmtId="2" fontId="10" fillId="0" borderId="0" xfId="44" applyNumberFormat="1" applyFont="1" applyFill="1" applyBorder="1" applyAlignment="1">
      <alignment horizontal="right"/>
    </xf>
    <xf numFmtId="0" fontId="6" fillId="0" borderId="0" xfId="58" applyFont="1" applyFill="1" applyAlignment="1">
      <alignment horizontal="left"/>
      <protection/>
    </xf>
    <xf numFmtId="0" fontId="6" fillId="0" borderId="0" xfId="58" applyFont="1" applyFill="1" applyAlignment="1">
      <alignment horizontal="left" vertical="justify"/>
      <protection/>
    </xf>
    <xf numFmtId="2" fontId="6" fillId="0" borderId="0" xfId="58" applyNumberFormat="1" applyFont="1" applyFill="1" applyAlignment="1">
      <alignment horizontal="left" vertical="justify" readingOrder="1"/>
      <protection/>
    </xf>
    <xf numFmtId="0" fontId="10" fillId="0" borderId="0" xfId="58" applyFont="1" applyFill="1" applyBorder="1" applyAlignment="1">
      <alignment horizontal="right"/>
      <protection/>
    </xf>
    <xf numFmtId="0" fontId="13" fillId="0" borderId="0" xfId="58" applyFont="1" applyFill="1" applyBorder="1" applyAlignment="1">
      <alignment horizontal="left"/>
      <protection/>
    </xf>
    <xf numFmtId="2" fontId="13" fillId="0" borderId="0" xfId="44" applyNumberFormat="1" applyFont="1" applyFill="1" applyBorder="1" applyAlignment="1">
      <alignment horizontal="right" vertical="justify"/>
    </xf>
    <xf numFmtId="14" fontId="6" fillId="0" borderId="0" xfId="58" applyNumberFormat="1" applyFont="1" applyFill="1" applyAlignment="1">
      <alignment horizontal="left"/>
      <protection/>
    </xf>
    <xf numFmtId="165" fontId="10" fillId="0" borderId="0" xfId="58" applyNumberFormat="1" applyFont="1" applyFill="1" applyBorder="1" applyAlignment="1">
      <alignment/>
      <protection/>
    </xf>
    <xf numFmtId="165" fontId="6" fillId="0" borderId="0" xfId="58" applyNumberFormat="1" applyFont="1" applyFill="1" applyBorder="1" applyAlignment="1">
      <alignment horizontal="center"/>
      <protection/>
    </xf>
    <xf numFmtId="165" fontId="6" fillId="0" borderId="0" xfId="44" applyNumberFormat="1" applyFont="1" applyFill="1" applyAlignment="1">
      <alignment/>
    </xf>
    <xf numFmtId="165" fontId="6" fillId="0" borderId="0" xfId="58" applyNumberFormat="1" applyFont="1" applyFill="1" applyBorder="1" applyAlignment="1">
      <alignment/>
      <protection/>
    </xf>
    <xf numFmtId="0" fontId="14" fillId="0" borderId="0" xfId="58" applyFont="1" applyFill="1" applyBorder="1" applyAlignment="1">
      <alignment horizontal="left" vertical="justify"/>
      <protection/>
    </xf>
    <xf numFmtId="2" fontId="6" fillId="0" borderId="0" xfId="58" applyNumberFormat="1" applyFont="1" applyFill="1">
      <alignment/>
      <protection/>
    </xf>
    <xf numFmtId="14" fontId="10" fillId="0" borderId="0" xfId="58" applyNumberFormat="1" applyFont="1" applyFill="1" applyBorder="1" applyAlignment="1">
      <alignment horizontal="left"/>
      <protection/>
    </xf>
    <xf numFmtId="165" fontId="10" fillId="0" borderId="0" xfId="44" applyNumberFormat="1" applyFont="1" applyFill="1" applyBorder="1" applyAlignment="1">
      <alignment/>
    </xf>
    <xf numFmtId="165" fontId="6" fillId="0" borderId="0" xfId="44" applyNumberFormat="1" applyFont="1" applyFill="1" applyBorder="1" applyAlignment="1">
      <alignment horizontal="right"/>
    </xf>
    <xf numFmtId="0" fontId="10" fillId="0" borderId="0" xfId="58" applyFont="1" applyBorder="1">
      <alignment/>
      <protection/>
    </xf>
    <xf numFmtId="0" fontId="6" fillId="0" borderId="0" xfId="58" applyFont="1" applyBorder="1">
      <alignment/>
      <protection/>
    </xf>
    <xf numFmtId="14" fontId="10" fillId="0" borderId="0" xfId="58" applyNumberFormat="1" applyFont="1" applyFill="1" applyBorder="1" applyAlignment="1">
      <alignment/>
      <protection/>
    </xf>
    <xf numFmtId="14" fontId="10" fillId="0" borderId="0" xfId="58" applyNumberFormat="1" applyFont="1" applyFill="1" applyBorder="1" applyAlignment="1">
      <alignment horizontal="right"/>
      <protection/>
    </xf>
    <xf numFmtId="2" fontId="10" fillId="0" borderId="0" xfId="58" applyNumberFormat="1" applyFont="1" applyFill="1" applyBorder="1">
      <alignment/>
      <protection/>
    </xf>
    <xf numFmtId="0" fontId="10" fillId="0" borderId="0" xfId="58" applyFont="1" applyBorder="1" applyAlignment="1">
      <alignment/>
      <protection/>
    </xf>
    <xf numFmtId="0" fontId="10" fillId="0" borderId="0" xfId="58" applyFont="1" applyBorder="1" applyAlignment="1">
      <alignment horizontal="right"/>
      <protection/>
    </xf>
    <xf numFmtId="0" fontId="10" fillId="0" borderId="0" xfId="58" applyFont="1" applyFill="1">
      <alignment/>
      <protection/>
    </xf>
    <xf numFmtId="0" fontId="10" fillId="0" borderId="17" xfId="58" applyFont="1" applyBorder="1">
      <alignment/>
      <protection/>
    </xf>
    <xf numFmtId="0" fontId="10" fillId="0" borderId="17" xfId="58" applyFont="1" applyBorder="1" applyAlignment="1">
      <alignment horizontal="center" wrapText="1"/>
      <protection/>
    </xf>
    <xf numFmtId="14" fontId="10" fillId="0" borderId="0" xfId="58" applyNumberFormat="1" applyFont="1" applyFill="1">
      <alignment/>
      <protection/>
    </xf>
    <xf numFmtId="39" fontId="10" fillId="0" borderId="0" xfId="44" applyNumberFormat="1" applyFont="1" applyFill="1" applyAlignment="1">
      <alignment horizontal="center"/>
    </xf>
    <xf numFmtId="0" fontId="56" fillId="0" borderId="0" xfId="58" applyFont="1">
      <alignment/>
      <protection/>
    </xf>
    <xf numFmtId="39" fontId="10" fillId="0" borderId="0" xfId="44" applyNumberFormat="1" applyFont="1" applyFill="1" applyAlignment="1">
      <alignment/>
    </xf>
    <xf numFmtId="2" fontId="10" fillId="0" borderId="0" xfId="58" applyNumberFormat="1" applyFont="1" applyAlignment="1">
      <alignment horizontal="center"/>
      <protection/>
    </xf>
    <xf numFmtId="1" fontId="10" fillId="0" borderId="0" xfId="58" applyNumberFormat="1" applyFont="1" applyAlignment="1">
      <alignment horizontal="center"/>
      <protection/>
    </xf>
    <xf numFmtId="2" fontId="10" fillId="0" borderId="23" xfId="0" applyNumberFormat="1" applyFont="1" applyBorder="1" applyAlignment="1">
      <alignment horizontal="center"/>
    </xf>
    <xf numFmtId="164" fontId="10" fillId="0" borderId="23" xfId="44" applyNumberFormat="1" applyFont="1" applyFill="1" applyBorder="1" applyAlignment="1">
      <alignment horizontal="center"/>
    </xf>
    <xf numFmtId="4" fontId="10" fillId="0" borderId="23" xfId="0" applyNumberFormat="1" applyFont="1" applyBorder="1" applyAlignment="1">
      <alignment horizontal="center"/>
    </xf>
    <xf numFmtId="39" fontId="10" fillId="0" borderId="18" xfId="44" applyNumberFormat="1" applyFont="1" applyFill="1" applyBorder="1" applyAlignment="1">
      <alignment horizontal="right"/>
    </xf>
    <xf numFmtId="164" fontId="10" fillId="0" borderId="18" xfId="44" applyNumberFormat="1" applyFont="1" applyFill="1" applyBorder="1" applyAlignment="1">
      <alignment horizontal="right"/>
    </xf>
    <xf numFmtId="4" fontId="10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2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center"/>
    </xf>
    <xf numFmtId="2" fontId="10" fillId="0" borderId="24" xfId="0" applyNumberFormat="1" applyFont="1" applyBorder="1" applyAlignment="1">
      <alignment horizontal="center"/>
    </xf>
    <xf numFmtId="1" fontId="10" fillId="0" borderId="24" xfId="0" applyNumberFormat="1" applyFont="1" applyBorder="1" applyAlignment="1">
      <alignment horizontal="center"/>
    </xf>
    <xf numFmtId="2" fontId="10" fillId="0" borderId="25" xfId="44" applyNumberFormat="1" applyFont="1" applyFill="1" applyBorder="1" applyAlignment="1">
      <alignment horizontal="right"/>
    </xf>
    <xf numFmtId="164" fontId="10" fillId="0" borderId="0" xfId="44" applyNumberFormat="1" applyFont="1" applyFill="1" applyBorder="1" applyAlignment="1">
      <alignment horizontal="center"/>
    </xf>
    <xf numFmtId="39" fontId="10" fillId="0" borderId="18" xfId="44" applyNumberFormat="1" applyFont="1" applyFill="1" applyBorder="1" applyAlignment="1">
      <alignment/>
    </xf>
    <xf numFmtId="2" fontId="57" fillId="0" borderId="0" xfId="44" applyNumberFormat="1" applyFont="1" applyFill="1" applyBorder="1" applyAlignment="1">
      <alignment/>
    </xf>
    <xf numFmtId="0" fontId="57" fillId="0" borderId="0" xfId="58" applyFont="1" applyFill="1">
      <alignment/>
      <protection/>
    </xf>
    <xf numFmtId="173" fontId="57" fillId="0" borderId="0" xfId="44" applyNumberFormat="1" applyFont="1" applyFill="1" applyBorder="1" applyAlignment="1">
      <alignment/>
    </xf>
    <xf numFmtId="0" fontId="6" fillId="0" borderId="0" xfId="58" applyFont="1" applyFill="1" applyAlignment="1">
      <alignment horizontal="center"/>
      <protection/>
    </xf>
    <xf numFmtId="8" fontId="6" fillId="0" borderId="0" xfId="58" applyNumberFormat="1" applyFont="1" applyFill="1" applyAlignment="1">
      <alignment horizontal="center"/>
      <protection/>
    </xf>
    <xf numFmtId="0" fontId="7" fillId="0" borderId="0" xfId="58" applyFont="1" applyAlignment="1">
      <alignment/>
      <protection/>
    </xf>
    <xf numFmtId="0" fontId="7" fillId="0" borderId="0" xfId="58" applyFont="1" applyAlignment="1">
      <alignment horizontal="right"/>
      <protection/>
    </xf>
    <xf numFmtId="2" fontId="7" fillId="0" borderId="0" xfId="58" applyNumberFormat="1" applyFont="1">
      <alignment/>
      <protection/>
    </xf>
    <xf numFmtId="4" fontId="6" fillId="0" borderId="0" xfId="44" applyNumberFormat="1" applyFont="1" applyFill="1" applyAlignment="1">
      <alignment horizontal="right" vertical="justify"/>
    </xf>
    <xf numFmtId="4" fontId="6" fillId="0" borderId="0" xfId="44" applyNumberFormat="1" applyFont="1" applyFill="1" applyBorder="1" applyAlignment="1">
      <alignment horizontal="right"/>
    </xf>
    <xf numFmtId="2" fontId="6" fillId="0" borderId="26" xfId="44" applyNumberFormat="1" applyFont="1" applyFill="1" applyBorder="1" applyAlignment="1">
      <alignment/>
    </xf>
    <xf numFmtId="2" fontId="10" fillId="0" borderId="24" xfId="44" applyNumberFormat="1" applyFont="1" applyFill="1" applyBorder="1" applyAlignment="1">
      <alignment/>
    </xf>
    <xf numFmtId="165" fontId="0" fillId="0" borderId="0" xfId="42" applyNumberFormat="1" applyFont="1" applyAlignment="1">
      <alignment/>
    </xf>
    <xf numFmtId="165" fontId="15" fillId="0" borderId="0" xfId="42" applyNumberFormat="1" applyFont="1" applyAlignment="1">
      <alignment/>
    </xf>
    <xf numFmtId="2" fontId="0" fillId="0" borderId="0" xfId="0" applyNumberFormat="1" applyAlignment="1">
      <alignment horizontal="left"/>
    </xf>
    <xf numFmtId="173" fontId="0" fillId="0" borderId="0" xfId="0" applyNumberFormat="1" applyAlignment="1">
      <alignment/>
    </xf>
    <xf numFmtId="39" fontId="0" fillId="0" borderId="0" xfId="0" applyNumberFormat="1" applyAlignment="1">
      <alignment/>
    </xf>
    <xf numFmtId="173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58" fillId="0" borderId="0" xfId="0" applyFont="1" applyAlignment="1">
      <alignment horizontal="center"/>
    </xf>
    <xf numFmtId="165" fontId="15" fillId="0" borderId="17" xfId="42" applyNumberFormat="1" applyFont="1" applyBorder="1" applyAlignment="1">
      <alignment/>
    </xf>
    <xf numFmtId="165" fontId="0" fillId="0" borderId="17" xfId="42" applyNumberFormat="1" applyFont="1" applyBorder="1" applyAlignment="1">
      <alignment/>
    </xf>
    <xf numFmtId="1" fontId="10" fillId="0" borderId="23" xfId="0" applyNumberFormat="1" applyFont="1" applyBorder="1" applyAlignment="1">
      <alignment horizontal="center"/>
    </xf>
    <xf numFmtId="0" fontId="6" fillId="0" borderId="10" xfId="58" applyFont="1" applyBorder="1" applyAlignment="1">
      <alignment horizontal="left"/>
      <protection/>
    </xf>
    <xf numFmtId="0" fontId="6" fillId="0" borderId="11" xfId="58" applyFont="1" applyBorder="1" applyAlignment="1">
      <alignment horizontal="left"/>
      <protection/>
    </xf>
    <xf numFmtId="0" fontId="6" fillId="0" borderId="11" xfId="58" applyFont="1" applyBorder="1" applyAlignment="1">
      <alignment horizontal="center"/>
      <protection/>
    </xf>
    <xf numFmtId="2" fontId="6" fillId="0" borderId="11" xfId="58" applyNumberFormat="1" applyFont="1" applyBorder="1" applyAlignment="1">
      <alignment horizontal="center"/>
      <protection/>
    </xf>
    <xf numFmtId="0" fontId="6" fillId="0" borderId="12" xfId="58" applyFont="1" applyBorder="1" applyAlignment="1">
      <alignment horizontal="center"/>
      <protection/>
    </xf>
    <xf numFmtId="0" fontId="6" fillId="0" borderId="13" xfId="58" applyFont="1" applyBorder="1" applyAlignment="1">
      <alignment horizontal="left"/>
      <protection/>
    </xf>
    <xf numFmtId="0" fontId="6" fillId="0" borderId="14" xfId="58" applyFont="1" applyBorder="1" applyAlignment="1">
      <alignment horizontal="left"/>
      <protection/>
    </xf>
    <xf numFmtId="0" fontId="6" fillId="0" borderId="14" xfId="58" applyFont="1" applyBorder="1" applyAlignment="1">
      <alignment horizontal="center"/>
      <protection/>
    </xf>
    <xf numFmtId="2" fontId="6" fillId="0" borderId="14" xfId="58" applyNumberFormat="1" applyFont="1" applyBorder="1" applyAlignment="1">
      <alignment horizontal="center"/>
      <protection/>
    </xf>
    <xf numFmtId="0" fontId="6" fillId="0" borderId="15" xfId="58" applyFont="1" applyBorder="1" applyAlignment="1">
      <alignment horizontal="center"/>
      <protection/>
    </xf>
    <xf numFmtId="0" fontId="6" fillId="0" borderId="0" xfId="58" applyFont="1" applyAlignment="1">
      <alignment horizontal="left"/>
      <protection/>
    </xf>
    <xf numFmtId="164" fontId="10" fillId="0" borderId="0" xfId="44" applyNumberFormat="1" applyFont="1" applyFill="1" applyAlignment="1">
      <alignment/>
    </xf>
    <xf numFmtId="2" fontId="10" fillId="0" borderId="0" xfId="44" applyNumberFormat="1" applyFont="1" applyFill="1" applyAlignment="1">
      <alignment/>
    </xf>
    <xf numFmtId="1" fontId="59" fillId="0" borderId="0" xfId="0" applyNumberFormat="1" applyFont="1" applyAlignment="1">
      <alignment horizontal="center"/>
    </xf>
    <xf numFmtId="1" fontId="59" fillId="0" borderId="24" xfId="0" applyNumberFormat="1" applyFont="1" applyBorder="1" applyAlignment="1">
      <alignment horizontal="center"/>
    </xf>
    <xf numFmtId="2" fontId="10" fillId="0" borderId="17" xfId="44" applyNumberFormat="1" applyFont="1" applyFill="1" applyBorder="1" applyAlignment="1">
      <alignment/>
    </xf>
    <xf numFmtId="164" fontId="10" fillId="0" borderId="18" xfId="44" applyNumberFormat="1" applyFont="1" applyFill="1" applyBorder="1" applyAlignment="1">
      <alignment/>
    </xf>
    <xf numFmtId="14" fontId="10" fillId="0" borderId="0" xfId="0" applyNumberFormat="1" applyFont="1" applyAlignment="1">
      <alignment horizontal="right"/>
    </xf>
    <xf numFmtId="4" fontId="10" fillId="0" borderId="17" xfId="0" applyNumberFormat="1" applyFont="1" applyBorder="1" applyAlignment="1">
      <alignment horizontal="center"/>
    </xf>
    <xf numFmtId="39" fontId="56" fillId="0" borderId="18" xfId="44" applyNumberFormat="1" applyFont="1" applyFill="1" applyBorder="1" applyAlignment="1">
      <alignment/>
    </xf>
    <xf numFmtId="39" fontId="56" fillId="0" borderId="18" xfId="44" applyNumberFormat="1" applyFont="1" applyFill="1" applyBorder="1" applyAlignment="1">
      <alignment horizontal="right"/>
    </xf>
    <xf numFmtId="164" fontId="56" fillId="0" borderId="18" xfId="44" applyNumberFormat="1" applyFont="1" applyFill="1" applyBorder="1" applyAlignment="1">
      <alignment horizontal="right"/>
    </xf>
    <xf numFmtId="1" fontId="10" fillId="0" borderId="17" xfId="0" applyNumberFormat="1" applyFont="1" applyBorder="1" applyAlignment="1">
      <alignment horizontal="center"/>
    </xf>
    <xf numFmtId="2" fontId="10" fillId="0" borderId="17" xfId="0" applyNumberFormat="1" applyFont="1" applyBorder="1" applyAlignment="1">
      <alignment horizontal="center"/>
    </xf>
    <xf numFmtId="0" fontId="10" fillId="0" borderId="18" xfId="44" applyNumberFormat="1" applyFont="1" applyFill="1" applyBorder="1" applyAlignment="1">
      <alignment horizontal="right"/>
    </xf>
    <xf numFmtId="164" fontId="10" fillId="0" borderId="22" xfId="44" applyNumberFormat="1" applyFont="1" applyFill="1" applyBorder="1" applyAlignment="1">
      <alignment horizontal="right"/>
    </xf>
    <xf numFmtId="2" fontId="56" fillId="0" borderId="0" xfId="58" applyNumberFormat="1" applyFont="1" applyBorder="1">
      <alignment/>
      <protection/>
    </xf>
    <xf numFmtId="4" fontId="10" fillId="0" borderId="0" xfId="0" applyNumberFormat="1" applyFont="1" applyBorder="1" applyAlignment="1">
      <alignment horizontal="center"/>
    </xf>
    <xf numFmtId="164" fontId="10" fillId="0" borderId="17" xfId="44" applyNumberFormat="1" applyFont="1" applyFill="1" applyBorder="1" applyAlignment="1">
      <alignment horizontal="right"/>
    </xf>
    <xf numFmtId="164" fontId="10" fillId="0" borderId="24" xfId="44" applyNumberFormat="1" applyFont="1" applyFill="1" applyBorder="1" applyAlignment="1">
      <alignment horizontal="righ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Customer%20Service\Zorka\CFL%20Reports\CFL%20Monthly%20Repor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an2002"/>
      <sheetName val="FEN02"/>
      <sheetName val="MAR 02"/>
      <sheetName val="BOE1stQtr"/>
      <sheetName val="April"/>
      <sheetName val="May"/>
      <sheetName val="June"/>
      <sheetName val="BOE 2nd qtr"/>
      <sheetName val="July02"/>
      <sheetName val="Aug02"/>
      <sheetName val="Sep02"/>
      <sheetName val="BOE 3rd qtr"/>
      <sheetName val="Oct02"/>
      <sheetName val="Nov02"/>
      <sheetName val="Dec02"/>
      <sheetName val="BOE 4th Qtr"/>
      <sheetName val="Chart1"/>
      <sheetName val="YTD Summary"/>
    </sheetNames>
    <sheetDataSet>
      <sheetData sheetId="8">
        <row r="29">
          <cell r="D29">
            <v>0</v>
          </cell>
        </row>
      </sheetData>
      <sheetData sheetId="9">
        <row r="29">
          <cell r="D29">
            <v>0</v>
          </cell>
        </row>
      </sheetData>
      <sheetData sheetId="10">
        <row r="29">
          <cell r="D2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zoomScale="75" zoomScaleNormal="75" zoomScalePageLayoutView="0" workbookViewId="0" topLeftCell="A45">
      <selection activeCell="H61" sqref="H61"/>
    </sheetView>
  </sheetViews>
  <sheetFormatPr defaultColWidth="9.140625" defaultRowHeight="12.75"/>
  <cols>
    <col min="1" max="1" width="77.140625" style="36" customWidth="1"/>
    <col min="2" max="2" width="15.7109375" style="36" customWidth="1"/>
    <col min="3" max="3" width="15.7109375" style="55" customWidth="1"/>
    <col min="4" max="4" width="16.57421875" style="56" customWidth="1"/>
    <col min="5" max="5" width="15.7109375" style="57" customWidth="1"/>
    <col min="6" max="6" width="15.7109375" style="36" customWidth="1"/>
    <col min="7" max="7" width="18.8515625" style="36" customWidth="1"/>
    <col min="8" max="8" width="9.8515625" style="36" bestFit="1" customWidth="1"/>
    <col min="9" max="16384" width="9.140625" style="36" customWidth="1"/>
  </cols>
  <sheetData>
    <row r="1" spans="1:7" s="6" customFormat="1" ht="27.75">
      <c r="A1" s="1" t="s">
        <v>0</v>
      </c>
      <c r="B1" s="60"/>
      <c r="C1" s="2"/>
      <c r="D1" s="2"/>
      <c r="E1" s="3"/>
      <c r="F1" s="4"/>
      <c r="G1" s="5"/>
    </row>
    <row r="2" spans="1:7" s="6" customFormat="1" ht="28.5" thickBot="1">
      <c r="A2" s="7" t="s">
        <v>62</v>
      </c>
      <c r="B2" s="61"/>
      <c r="C2" s="8"/>
      <c r="D2" s="8"/>
      <c r="E2" s="9"/>
      <c r="F2" s="10"/>
      <c r="G2" s="5"/>
    </row>
    <row r="3" spans="1:7" s="14" customFormat="1" ht="28.5" thickBot="1">
      <c r="A3" s="11"/>
      <c r="B3" s="11"/>
      <c r="C3" s="12" t="s">
        <v>1</v>
      </c>
      <c r="D3" s="12"/>
      <c r="E3" s="13"/>
      <c r="F3" s="5"/>
      <c r="G3" s="5"/>
    </row>
    <row r="4" spans="1:8" s="19" customFormat="1" ht="21" customHeight="1" thickBot="1">
      <c r="A4" s="15" t="s">
        <v>2</v>
      </c>
      <c r="B4" s="23"/>
      <c r="C4" s="16"/>
      <c r="D4" s="16"/>
      <c r="E4" s="17"/>
      <c r="F4" s="18"/>
      <c r="H4" s="20"/>
    </row>
    <row r="5" spans="1:8" s="19" customFormat="1" ht="20.25">
      <c r="A5" s="83" t="s">
        <v>3</v>
      </c>
      <c r="B5" s="83"/>
      <c r="C5" s="22"/>
      <c r="D5" s="22"/>
      <c r="E5" s="140">
        <v>334.66</v>
      </c>
      <c r="F5" s="21">
        <f>E5/E8</f>
        <v>0.13569424396256713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140">
        <v>570.39</v>
      </c>
      <c r="F6" s="21">
        <f>E6/E8</f>
        <v>0.2312754431775792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140">
        <v>1561.23</v>
      </c>
      <c r="F7" s="21">
        <f>E7/E8</f>
        <v>0.6330303128598538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2466.2799999999997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8"/>
      <c r="G9" s="155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54"/>
      <c r="G10" s="156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29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140">
        <v>63.58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140">
        <v>283.65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67.15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140">
        <v>8.56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140">
        <f>22.61+94.91</f>
        <v>117.52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140">
        <v>59.1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0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194.4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0"/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0"/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793.96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0">
        <v>0.05</v>
      </c>
      <c r="F26" s="86"/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8.56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98">
        <v>2.9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25.92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2.05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141"/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141"/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140"/>
      <c r="F33" s="89" t="s">
        <v>1</v>
      </c>
      <c r="G33" s="82"/>
      <c r="H33" s="20"/>
    </row>
    <row r="34" spans="1:8" s="19" customFormat="1" ht="20.25">
      <c r="A34" s="51" t="s">
        <v>38</v>
      </c>
      <c r="B34" s="51"/>
      <c r="C34" s="89"/>
      <c r="D34" s="89"/>
      <c r="E34" s="141"/>
      <c r="F34" s="86"/>
      <c r="G34" s="82"/>
      <c r="H34" s="20"/>
    </row>
    <row r="35" spans="1:8" s="19" customFormat="1" ht="20.25">
      <c r="A35" s="51" t="s">
        <v>51</v>
      </c>
      <c r="B35" s="89"/>
      <c r="C35" s="89"/>
      <c r="D35" s="104"/>
      <c r="E35" s="141">
        <v>0</v>
      </c>
      <c r="F35" s="86"/>
      <c r="G35" s="82"/>
      <c r="H35" s="20"/>
    </row>
    <row r="36" spans="1:8" s="19" customFormat="1" ht="20.25">
      <c r="A36" s="51" t="s">
        <v>18</v>
      </c>
      <c r="B36" s="51"/>
      <c r="C36" s="89"/>
      <c r="D36" s="89"/>
      <c r="E36" s="141">
        <v>0</v>
      </c>
      <c r="F36" s="86" t="s">
        <v>1</v>
      </c>
      <c r="G36" s="82" t="s">
        <v>1</v>
      </c>
      <c r="H36" s="20"/>
    </row>
    <row r="37" spans="1:8" s="19" customFormat="1" ht="20.25">
      <c r="A37" s="51"/>
      <c r="B37" s="51"/>
      <c r="C37" s="89"/>
      <c r="D37" s="89"/>
      <c r="E37" s="25">
        <f>SUM(E26:E36)</f>
        <v>39.480000000000004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140">
        <v>175.54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140">
        <v>4.33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/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1">
        <v>92.34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7.67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1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0.63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280.51000000000005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1074.47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3035.0899999999997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1074.47</v>
      </c>
      <c r="F54" s="38">
        <f>E54/E53</f>
        <v>0.3540158611441506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2466.2799999999997</v>
      </c>
      <c r="F55" s="38">
        <f>F53-F54</f>
        <v>0.6459841388558494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1082.54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/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0.25">
      <c r="A65" s="175" t="s">
        <v>0</v>
      </c>
      <c r="B65" s="176"/>
      <c r="C65" s="177"/>
      <c r="D65" s="177"/>
      <c r="E65" s="178"/>
      <c r="F65" s="179"/>
      <c r="G65" s="51"/>
    </row>
    <row r="66" spans="1:7" ht="21" thickBot="1">
      <c r="A66" s="180" t="s">
        <v>62</v>
      </c>
      <c r="B66" s="181"/>
      <c r="C66" s="182"/>
      <c r="D66" s="182"/>
      <c r="E66" s="183"/>
      <c r="F66" s="184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8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  <c r="H68" s="36" t="s">
        <v>1</v>
      </c>
    </row>
    <row r="69" spans="1:8" ht="21" customHeight="1">
      <c r="A69" s="131">
        <v>40544</v>
      </c>
      <c r="B69" s="138">
        <v>0</v>
      </c>
      <c r="C69" s="138">
        <v>0</v>
      </c>
      <c r="D69" s="138">
        <v>0</v>
      </c>
      <c r="E69" s="138">
        <v>0</v>
      </c>
      <c r="F69" s="138">
        <v>0</v>
      </c>
      <c r="G69" s="133"/>
      <c r="H69" s="36" t="s">
        <v>1</v>
      </c>
    </row>
    <row r="70" spans="1:7" ht="21" customHeight="1">
      <c r="A70" s="131">
        <v>40545</v>
      </c>
      <c r="B70" s="137">
        <v>7.18</v>
      </c>
      <c r="C70" s="139">
        <v>0.96</v>
      </c>
      <c r="D70" s="174">
        <v>39</v>
      </c>
      <c r="E70" s="138">
        <v>0</v>
      </c>
      <c r="F70" s="138">
        <v>0</v>
      </c>
      <c r="G70" s="133"/>
    </row>
    <row r="71" spans="1:7" ht="21" customHeight="1">
      <c r="A71" s="131">
        <v>40546</v>
      </c>
      <c r="B71" s="137">
        <v>101.15</v>
      </c>
      <c r="C71" s="139">
        <v>7.6</v>
      </c>
      <c r="D71" s="138">
        <v>0</v>
      </c>
      <c r="E71" s="174">
        <v>14</v>
      </c>
      <c r="F71" s="174">
        <v>1</v>
      </c>
      <c r="G71" s="133"/>
    </row>
    <row r="72" spans="1:7" ht="21" customHeight="1">
      <c r="A72" s="131">
        <v>40547</v>
      </c>
      <c r="B72" s="137">
        <v>154.52</v>
      </c>
      <c r="C72" s="139">
        <v>22.96</v>
      </c>
      <c r="D72" s="174">
        <v>100</v>
      </c>
      <c r="E72" s="174">
        <v>14</v>
      </c>
      <c r="F72" s="138">
        <v>0</v>
      </c>
      <c r="G72" s="133"/>
    </row>
    <row r="73" spans="1:7" ht="21" customHeight="1">
      <c r="A73" s="131">
        <v>40548</v>
      </c>
      <c r="B73" s="137">
        <v>166.34</v>
      </c>
      <c r="C73" s="139">
        <v>44.41</v>
      </c>
      <c r="D73" s="174">
        <v>84</v>
      </c>
      <c r="E73" s="174">
        <v>16</v>
      </c>
      <c r="F73" s="174">
        <v>1</v>
      </c>
      <c r="G73" s="133"/>
    </row>
    <row r="74" spans="1:7" ht="21" customHeight="1">
      <c r="A74" s="131">
        <v>40549</v>
      </c>
      <c r="B74" s="137">
        <v>179.55</v>
      </c>
      <c r="C74" s="139">
        <v>30.68</v>
      </c>
      <c r="D74" s="174">
        <v>61</v>
      </c>
      <c r="E74" s="174">
        <v>22</v>
      </c>
      <c r="F74" s="174">
        <v>1</v>
      </c>
      <c r="G74" s="133"/>
    </row>
    <row r="75" spans="1:7" ht="21" customHeight="1">
      <c r="A75" s="131">
        <v>40550</v>
      </c>
      <c r="B75" s="137">
        <v>148.66</v>
      </c>
      <c r="C75" s="139">
        <v>38.56</v>
      </c>
      <c r="D75" s="174">
        <v>81</v>
      </c>
      <c r="E75" s="174">
        <v>16</v>
      </c>
      <c r="F75" s="174">
        <v>3</v>
      </c>
      <c r="G75" s="133"/>
    </row>
    <row r="76" spans="1:7" ht="21" customHeight="1">
      <c r="A76" s="131">
        <v>40551</v>
      </c>
      <c r="B76" s="137">
        <v>25.65</v>
      </c>
      <c r="C76" s="139">
        <v>9.57</v>
      </c>
      <c r="D76" s="174">
        <v>82</v>
      </c>
      <c r="E76" s="174">
        <v>1</v>
      </c>
      <c r="F76" s="138">
        <v>0</v>
      </c>
      <c r="G76" s="133"/>
    </row>
    <row r="77" spans="1:7" ht="21" customHeight="1">
      <c r="A77" s="131">
        <v>40552</v>
      </c>
      <c r="B77" s="137">
        <v>11.01</v>
      </c>
      <c r="C77" s="139">
        <v>2.4</v>
      </c>
      <c r="D77" s="174">
        <v>67</v>
      </c>
      <c r="E77" s="138">
        <v>0</v>
      </c>
      <c r="F77" s="138">
        <v>0</v>
      </c>
      <c r="G77" s="133"/>
    </row>
    <row r="78" spans="1:7" ht="21" customHeight="1">
      <c r="A78" s="131">
        <v>40553</v>
      </c>
      <c r="B78" s="137">
        <v>88.02</v>
      </c>
      <c r="C78" s="139">
        <v>4.91</v>
      </c>
      <c r="D78" s="174"/>
      <c r="E78" s="174">
        <v>15</v>
      </c>
      <c r="F78" s="174">
        <v>2</v>
      </c>
      <c r="G78" s="133"/>
    </row>
    <row r="79" spans="1:7" ht="21" customHeight="1">
      <c r="A79" s="131">
        <v>40554</v>
      </c>
      <c r="B79" s="137">
        <v>125.92</v>
      </c>
      <c r="C79" s="139">
        <v>34.59</v>
      </c>
      <c r="D79" s="174">
        <v>94</v>
      </c>
      <c r="E79" s="174">
        <v>12</v>
      </c>
      <c r="F79" s="174">
        <v>1</v>
      </c>
      <c r="G79" s="133"/>
    </row>
    <row r="80" spans="1:7" ht="21" customHeight="1">
      <c r="A80" s="131">
        <v>40555</v>
      </c>
      <c r="B80" s="137">
        <v>162.58</v>
      </c>
      <c r="C80" s="139">
        <v>24.9</v>
      </c>
      <c r="D80" s="174">
        <v>39</v>
      </c>
      <c r="E80" s="174">
        <v>20</v>
      </c>
      <c r="F80" s="174">
        <v>1</v>
      </c>
      <c r="G80" s="133"/>
    </row>
    <row r="81" spans="1:7" ht="21" customHeight="1">
      <c r="A81" s="131">
        <v>40556</v>
      </c>
      <c r="B81" s="137">
        <v>116.67</v>
      </c>
      <c r="C81" s="139">
        <v>22.18</v>
      </c>
      <c r="D81" s="174">
        <v>34</v>
      </c>
      <c r="E81" s="174">
        <v>17</v>
      </c>
      <c r="F81" s="174">
        <v>4</v>
      </c>
      <c r="G81" s="133"/>
    </row>
    <row r="82" spans="1:7" ht="21" customHeight="1">
      <c r="A82" s="131">
        <v>40557</v>
      </c>
      <c r="B82" s="137">
        <v>106.69</v>
      </c>
      <c r="C82" s="139">
        <v>27.7</v>
      </c>
      <c r="D82" s="174">
        <v>67</v>
      </c>
      <c r="E82" s="174">
        <v>10</v>
      </c>
      <c r="F82" s="174">
        <v>1</v>
      </c>
      <c r="G82" s="133"/>
    </row>
    <row r="83" spans="1:7" ht="21" customHeight="1">
      <c r="A83" s="131">
        <v>40558</v>
      </c>
      <c r="B83" s="137">
        <v>41.28</v>
      </c>
      <c r="C83" s="139">
        <v>6.96</v>
      </c>
      <c r="D83" s="174">
        <v>69</v>
      </c>
      <c r="E83" s="174">
        <v>2</v>
      </c>
      <c r="F83" s="174">
        <v>1</v>
      </c>
      <c r="G83" s="133"/>
    </row>
    <row r="84" spans="1:7" ht="21" customHeight="1">
      <c r="A84" s="131">
        <v>40559</v>
      </c>
      <c r="B84" s="137">
        <v>10.04</v>
      </c>
      <c r="C84" s="139">
        <v>1.04</v>
      </c>
      <c r="D84" s="174">
        <v>63</v>
      </c>
      <c r="E84" s="138">
        <v>0</v>
      </c>
      <c r="F84" s="138">
        <v>0</v>
      </c>
      <c r="G84" s="133"/>
    </row>
    <row r="85" spans="1:7" ht="21" customHeight="1">
      <c r="A85" s="131">
        <v>40560</v>
      </c>
      <c r="B85" s="137">
        <v>128.79</v>
      </c>
      <c r="C85" s="139">
        <v>13.74</v>
      </c>
      <c r="D85" s="174"/>
      <c r="E85" s="174">
        <v>21</v>
      </c>
      <c r="F85" s="174">
        <v>2</v>
      </c>
      <c r="G85" s="133"/>
    </row>
    <row r="86" spans="1:7" ht="21" customHeight="1">
      <c r="A86" s="131">
        <v>40561</v>
      </c>
      <c r="B86" s="137">
        <v>133.48</v>
      </c>
      <c r="C86" s="139">
        <v>37.23</v>
      </c>
      <c r="D86" s="174">
        <v>110</v>
      </c>
      <c r="E86" s="174">
        <v>12</v>
      </c>
      <c r="F86" s="174">
        <v>1</v>
      </c>
      <c r="G86" s="133"/>
    </row>
    <row r="87" spans="1:7" ht="21" customHeight="1">
      <c r="A87" s="131">
        <v>40562</v>
      </c>
      <c r="B87" s="137">
        <v>204.45</v>
      </c>
      <c r="C87" s="139">
        <v>23.3</v>
      </c>
      <c r="D87" s="174">
        <v>82</v>
      </c>
      <c r="E87" s="174">
        <v>16</v>
      </c>
      <c r="F87" s="174">
        <v>2</v>
      </c>
      <c r="G87" s="133"/>
    </row>
    <row r="88" spans="1:7" ht="21" customHeight="1">
      <c r="A88" s="131">
        <v>40563</v>
      </c>
      <c r="B88" s="137">
        <v>144.22</v>
      </c>
      <c r="C88" s="139">
        <v>20.73</v>
      </c>
      <c r="D88" s="174">
        <v>70</v>
      </c>
      <c r="E88" s="174">
        <v>16</v>
      </c>
      <c r="F88" s="174">
        <v>1</v>
      </c>
      <c r="G88" s="133"/>
    </row>
    <row r="89" spans="1:7" ht="21" customHeight="1">
      <c r="A89" s="131">
        <v>40564</v>
      </c>
      <c r="B89" s="137">
        <v>119.14</v>
      </c>
      <c r="C89" s="139">
        <v>42.95</v>
      </c>
      <c r="D89" s="174">
        <v>91</v>
      </c>
      <c r="E89" s="174">
        <v>15</v>
      </c>
      <c r="F89" s="174">
        <v>1</v>
      </c>
      <c r="G89" s="133"/>
    </row>
    <row r="90" spans="1:7" ht="21" customHeight="1">
      <c r="A90" s="131">
        <v>40565</v>
      </c>
      <c r="B90" s="137">
        <v>43.6</v>
      </c>
      <c r="C90" s="139">
        <v>18.13</v>
      </c>
      <c r="D90" s="174">
        <v>103</v>
      </c>
      <c r="E90" s="174">
        <v>2</v>
      </c>
      <c r="F90" s="174">
        <v>1</v>
      </c>
      <c r="G90" s="133"/>
    </row>
    <row r="91" spans="1:7" ht="21" customHeight="1">
      <c r="A91" s="131">
        <v>40566</v>
      </c>
      <c r="B91" s="137">
        <v>14.12</v>
      </c>
      <c r="C91" s="139">
        <v>2.64</v>
      </c>
      <c r="D91" s="174">
        <v>79</v>
      </c>
      <c r="E91" s="138">
        <v>0</v>
      </c>
      <c r="F91" s="138">
        <v>0</v>
      </c>
      <c r="G91" s="133" t="s">
        <v>1</v>
      </c>
    </row>
    <row r="92" spans="1:7" ht="21" customHeight="1">
      <c r="A92" s="131">
        <v>40567</v>
      </c>
      <c r="B92" s="137">
        <v>116.48</v>
      </c>
      <c r="C92" s="139">
        <v>11.61</v>
      </c>
      <c r="D92" s="174">
        <v>1</v>
      </c>
      <c r="E92" s="174">
        <v>16</v>
      </c>
      <c r="F92" s="138">
        <v>0</v>
      </c>
      <c r="G92" s="133"/>
    </row>
    <row r="93" spans="1:7" ht="21" customHeight="1">
      <c r="A93" s="131">
        <v>40568</v>
      </c>
      <c r="B93" s="137">
        <v>135.58</v>
      </c>
      <c r="C93" s="139">
        <v>32.47</v>
      </c>
      <c r="D93" s="174">
        <v>99</v>
      </c>
      <c r="E93" s="174">
        <v>14</v>
      </c>
      <c r="F93" s="174">
        <v>2</v>
      </c>
      <c r="G93" s="133"/>
    </row>
    <row r="94" spans="1:7" ht="21" customHeight="1">
      <c r="A94" s="131">
        <v>40569</v>
      </c>
      <c r="B94" s="137">
        <v>112.45</v>
      </c>
      <c r="C94" s="139">
        <v>20.75</v>
      </c>
      <c r="D94" s="174">
        <v>68</v>
      </c>
      <c r="E94" s="174">
        <v>15</v>
      </c>
      <c r="F94" s="138">
        <v>0</v>
      </c>
      <c r="G94" s="133"/>
    </row>
    <row r="95" spans="1:9" ht="21" customHeight="1">
      <c r="A95" s="131">
        <v>40570</v>
      </c>
      <c r="B95" s="137">
        <v>166.24</v>
      </c>
      <c r="C95" s="139">
        <v>20.63</v>
      </c>
      <c r="D95" s="174">
        <v>67</v>
      </c>
      <c r="E95" s="174">
        <v>20</v>
      </c>
      <c r="F95" s="174">
        <v>1</v>
      </c>
      <c r="G95" s="133"/>
      <c r="I95" s="36" t="s">
        <v>1</v>
      </c>
    </row>
    <row r="96" spans="1:7" ht="21" customHeight="1">
      <c r="A96" s="131">
        <v>40571</v>
      </c>
      <c r="B96" s="137">
        <v>86.68</v>
      </c>
      <c r="C96" s="139">
        <v>25.35</v>
      </c>
      <c r="D96" s="174">
        <v>100</v>
      </c>
      <c r="E96" s="174">
        <v>11</v>
      </c>
      <c r="F96" s="174">
        <v>1</v>
      </c>
      <c r="G96" s="133"/>
    </row>
    <row r="97" spans="1:7" ht="21" customHeight="1">
      <c r="A97" s="131">
        <v>40572</v>
      </c>
      <c r="B97" s="137">
        <v>53.55</v>
      </c>
      <c r="C97" s="139">
        <v>9.84</v>
      </c>
      <c r="D97" s="174">
        <v>105</v>
      </c>
      <c r="E97" s="174">
        <v>2</v>
      </c>
      <c r="F97" s="138">
        <v>0</v>
      </c>
      <c r="G97" s="133"/>
    </row>
    <row r="98" spans="1:8" ht="21" customHeight="1">
      <c r="A98" s="131">
        <v>40573</v>
      </c>
      <c r="B98" s="137">
        <v>7.07</v>
      </c>
      <c r="C98" s="139">
        <v>0.96</v>
      </c>
      <c r="D98" s="174">
        <v>41</v>
      </c>
      <c r="E98" s="138">
        <v>0</v>
      </c>
      <c r="F98" s="138">
        <v>0</v>
      </c>
      <c r="G98" s="133" t="s">
        <v>1</v>
      </c>
      <c r="H98" s="36" t="s">
        <v>1</v>
      </c>
    </row>
    <row r="99" spans="1:7" ht="21" customHeight="1">
      <c r="A99" s="131">
        <v>40574</v>
      </c>
      <c r="B99" s="137">
        <v>123.98</v>
      </c>
      <c r="C99" s="139">
        <v>10.64</v>
      </c>
      <c r="D99" s="174">
        <v>30</v>
      </c>
      <c r="E99" s="174">
        <v>16</v>
      </c>
      <c r="F99" s="174">
        <v>4</v>
      </c>
      <c r="G99" s="133"/>
    </row>
    <row r="100" spans="1:7" ht="21" customHeight="1">
      <c r="A100" s="53" t="s">
        <v>36</v>
      </c>
      <c r="B100" s="132">
        <f>SUM(B69:B99)</f>
        <v>3035.0899999999997</v>
      </c>
      <c r="C100" s="135">
        <f>SUM(C69:C99)</f>
        <v>570.3900000000001</v>
      </c>
      <c r="D100" s="136">
        <f>SUM(D69:D99)</f>
        <v>1926</v>
      </c>
      <c r="E100" s="136">
        <f>SUM(E69:E99)</f>
        <v>335</v>
      </c>
      <c r="F100" s="136">
        <f>SUM(F69:F99)</f>
        <v>32</v>
      </c>
      <c r="G100" s="51"/>
    </row>
    <row r="101" spans="1:7" ht="20.25">
      <c r="A101" s="185"/>
      <c r="B101" s="185"/>
      <c r="C101" s="186"/>
      <c r="D101" s="186"/>
      <c r="E101" s="187"/>
      <c r="F101" s="89"/>
      <c r="G101" s="51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8" ht="20.25">
      <c r="A104" s="51"/>
      <c r="B104" s="51"/>
      <c r="C104" s="52"/>
      <c r="D104" s="53"/>
      <c r="E104" s="54"/>
      <c r="F104" s="51"/>
      <c r="H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 horizontalCentered="1"/>
  <pageMargins left="0.4" right="0.33" top="0.35" bottom="0.65" header="0.31" footer="0.3"/>
  <pageSetup fitToHeight="1" fitToWidth="1" horizontalDpi="600" verticalDpi="600" orientation="portrait" scale="3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47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0" t="s">
        <v>59</v>
      </c>
      <c r="B1" s="164"/>
    </row>
    <row r="2" spans="1:2" ht="12.75">
      <c r="A2" t="s">
        <v>67</v>
      </c>
      <c r="B2" s="164"/>
    </row>
    <row r="3" ht="12.75">
      <c r="B3" s="164"/>
    </row>
    <row r="4" spans="1:2" ht="12.75">
      <c r="A4" t="s">
        <v>54</v>
      </c>
      <c r="B4" s="164"/>
    </row>
    <row r="5" spans="1:2" ht="12.75">
      <c r="A5" t="s">
        <v>55</v>
      </c>
      <c r="B5" s="164"/>
    </row>
    <row r="6" spans="1:2" ht="15">
      <c r="A6" t="s">
        <v>56</v>
      </c>
      <c r="B6" s="172"/>
    </row>
    <row r="7" spans="1:2" ht="12.75">
      <c r="A7" t="s">
        <v>57</v>
      </c>
      <c r="B7" s="164">
        <f>+'[1]July02'!D29+'[1]Aug02'!D29+'[1]Sep02'!D29</f>
        <v>0</v>
      </c>
    </row>
    <row r="8" ht="12.75">
      <c r="B8" s="164"/>
    </row>
    <row r="9" spans="1:2" ht="12.75">
      <c r="A9" t="s">
        <v>58</v>
      </c>
      <c r="B9" s="164">
        <f>+B4-B5-B6-B7</f>
        <v>0</v>
      </c>
    </row>
    <row r="10" ht="12.75">
      <c r="B10" s="164"/>
    </row>
    <row r="12" spans="1:2" ht="12.75">
      <c r="A12" s="169">
        <v>1.4</v>
      </c>
      <c r="B12" s="167">
        <f>B9*A12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2" horizontalDpi="600" verticalDpi="600" orientation="portrait" scale="5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K24" sqref="K2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56" bottom="0.75" header="0.3" footer="0.3"/>
  <pageSetup fitToHeight="2" fitToWidth="1"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G21" sqref="G21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0" t="s">
        <v>59</v>
      </c>
      <c r="B1" s="164"/>
    </row>
    <row r="2" spans="1:2" ht="12.75">
      <c r="A2" t="s">
        <v>61</v>
      </c>
      <c r="B2" s="164"/>
    </row>
    <row r="3" spans="1:2" ht="12.75">
      <c r="A3" s="171"/>
      <c r="B3" s="164"/>
    </row>
    <row r="4" spans="1:2" ht="12.75">
      <c r="A4" t="s">
        <v>54</v>
      </c>
      <c r="B4" s="164"/>
    </row>
    <row r="5" spans="1:2" ht="12.75">
      <c r="A5" t="s">
        <v>55</v>
      </c>
      <c r="B5" s="164"/>
    </row>
    <row r="6" spans="1:2" ht="15">
      <c r="A6" t="s">
        <v>56</v>
      </c>
      <c r="B6" s="165" t="e">
        <f>'OCT 11'!#REF!</f>
        <v>#REF!</v>
      </c>
    </row>
    <row r="7" spans="1:2" ht="12.75">
      <c r="A7" t="s">
        <v>57</v>
      </c>
      <c r="B7" s="164">
        <f>+'[1]July02'!D29+'[1]Aug02'!D29+'[1]Sep02'!D29</f>
        <v>0</v>
      </c>
    </row>
    <row r="8" ht="12.75">
      <c r="B8" s="164"/>
    </row>
    <row r="9" spans="1:2" ht="12.75">
      <c r="A9" t="s">
        <v>58</v>
      </c>
      <c r="B9" s="164" t="e">
        <f>+B4-B5-B6-B7</f>
        <v>#REF!</v>
      </c>
    </row>
    <row r="10" ht="12.75">
      <c r="B10" s="164"/>
    </row>
    <row r="12" spans="1:2" ht="12.75">
      <c r="A12" s="166">
        <v>1.4</v>
      </c>
      <c r="B12" s="167">
        <f>B7*A12</f>
        <v>0</v>
      </c>
    </row>
    <row r="20" ht="12.75">
      <c r="G20" s="170" t="s">
        <v>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8"/>
  <sheetViews>
    <sheetView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" width="77.28125" style="0" customWidth="1"/>
    <col min="2" max="2" width="20.140625" style="0" customWidth="1"/>
    <col min="3" max="3" width="19.8515625" style="0" customWidth="1"/>
    <col min="4" max="4" width="25.57421875" style="0" customWidth="1"/>
  </cols>
  <sheetData>
    <row r="1" spans="1:4" ht="26.25">
      <c r="A1" s="69" t="s">
        <v>0</v>
      </c>
      <c r="B1" s="70"/>
      <c r="C1" s="72"/>
      <c r="D1" s="73"/>
    </row>
    <row r="2" spans="1:4" ht="27" thickBot="1">
      <c r="A2" s="74" t="s">
        <v>60</v>
      </c>
      <c r="B2" s="75"/>
      <c r="C2" s="77"/>
      <c r="D2" s="78"/>
    </row>
    <row r="3" spans="1:4" ht="21" thickBot="1">
      <c r="A3" s="80"/>
      <c r="B3" s="80"/>
      <c r="C3" s="81"/>
      <c r="D3" s="79"/>
    </row>
    <row r="4" spans="1:4" ht="45.75" customHeight="1" thickBot="1">
      <c r="A4" s="15" t="s">
        <v>2</v>
      </c>
      <c r="B4" s="23"/>
      <c r="C4" s="25"/>
      <c r="D4" s="18"/>
    </row>
    <row r="5" spans="1:4" ht="25.5" customHeight="1">
      <c r="A5" s="83" t="s">
        <v>3</v>
      </c>
      <c r="B5" s="83"/>
      <c r="C5" s="84">
        <v>0</v>
      </c>
      <c r="D5" s="21" t="e">
        <f>C5/C8</f>
        <v>#DIV/0!</v>
      </c>
    </row>
    <row r="6" spans="1:4" ht="25.5" customHeight="1">
      <c r="A6" s="83" t="s">
        <v>40</v>
      </c>
      <c r="B6" s="19"/>
      <c r="C6" s="84">
        <v>0</v>
      </c>
      <c r="D6" s="21" t="e">
        <f>C6/C8</f>
        <v>#DIV/0!</v>
      </c>
    </row>
    <row r="7" spans="1:4" ht="25.5" customHeight="1" thickBot="1">
      <c r="A7" s="83" t="s">
        <v>4</v>
      </c>
      <c r="B7" s="83"/>
      <c r="C7" s="163">
        <v>0</v>
      </c>
      <c r="D7" s="21" t="e">
        <f>C7/C8</f>
        <v>#DIV/0!</v>
      </c>
    </row>
    <row r="8" spans="1:4" ht="25.5" customHeight="1" thickBot="1" thickTop="1">
      <c r="A8" s="83" t="s">
        <v>28</v>
      </c>
      <c r="B8" s="82"/>
      <c r="C8" s="162">
        <f>SUM(C5:C7)</f>
        <v>0</v>
      </c>
      <c r="D8" s="18"/>
    </row>
  </sheetData>
  <sheetProtection/>
  <printOptions/>
  <pageMargins left="0.7" right="0.7" top="0.75" bottom="0.75" header="0.3" footer="0.3"/>
  <pageSetup fitToHeight="1" fitToWidth="1" horizontalDpi="600" verticalDpi="600" orientation="landscape" scale="87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3"/>
  <sheetViews>
    <sheetView zoomScale="75" zoomScaleNormal="75" zoomScalePageLayoutView="0" workbookViewId="0" topLeftCell="A48">
      <selection activeCell="E13" sqref="E13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574218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63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152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f>445.45+53.65</f>
        <v>499.09999999999997</v>
      </c>
      <c r="F5" s="21">
        <f>E5/E8</f>
        <v>0.19710678361695488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592.93</v>
      </c>
      <c r="F6" s="21">
        <f>E6/E8</f>
        <v>0.23416254299739742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1440.1</v>
      </c>
      <c r="F7" s="21">
        <f>E7/E8</f>
        <v>0.5687306733856476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2532.13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152"/>
      <c r="F9" s="160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153"/>
      <c r="F10" s="161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61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47.09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284.24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53.85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6.38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f>36.06+36.62</f>
        <v>72.68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38.93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91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7.12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9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>
        <v>13.66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523.95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88"/>
      <c r="F26" s="86"/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98">
        <v>7.82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98">
        <v>2.32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27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f>1.84+2.47</f>
        <v>4.3100000000000005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99"/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9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3.36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98"/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49"/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0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44.81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190">
        <v>141.05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190">
        <v>13.66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51">
        <v>140.13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51">
        <v>53.85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91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51">
        <v>4.03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51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51">
        <f>1.41+0.16</f>
        <v>1.5699999999999998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354.29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878.24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B97</f>
        <v>3022.479999999999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878.24</v>
      </c>
      <c r="F54" s="38">
        <f>E54/E53</f>
        <v>0.2905693337921178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2532.13</v>
      </c>
      <c r="F55" s="38">
        <f>F53-F54</f>
        <v>0.7094306662078822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1331.01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63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31">
        <v>40575</v>
      </c>
      <c r="B69" s="145">
        <v>139.79</v>
      </c>
      <c r="C69" s="142">
        <v>33.87</v>
      </c>
      <c r="D69" s="146">
        <v>90</v>
      </c>
      <c r="E69" s="188">
        <v>17</v>
      </c>
      <c r="F69" s="150">
        <f>-I69</f>
        <v>0</v>
      </c>
      <c r="G69" s="133"/>
    </row>
    <row r="70" spans="1:7" ht="20.25">
      <c r="A70" s="131">
        <v>40576</v>
      </c>
      <c r="B70" s="145">
        <v>114.09</v>
      </c>
      <c r="C70" s="143">
        <v>17.77</v>
      </c>
      <c r="D70" s="146">
        <v>79</v>
      </c>
      <c r="E70" s="188">
        <v>11</v>
      </c>
      <c r="F70" s="150">
        <f>-I70</f>
        <v>0</v>
      </c>
      <c r="G70" s="133"/>
    </row>
    <row r="71" spans="1:7" ht="20.25">
      <c r="A71" s="131">
        <v>40577</v>
      </c>
      <c r="B71" s="145">
        <v>158.54</v>
      </c>
      <c r="C71" s="143">
        <v>20.78</v>
      </c>
      <c r="D71" s="146">
        <v>80</v>
      </c>
      <c r="E71" s="188">
        <v>20</v>
      </c>
      <c r="F71" s="188">
        <v>1</v>
      </c>
      <c r="G71" s="133"/>
    </row>
    <row r="72" spans="1:7" ht="20.25">
      <c r="A72" s="131">
        <v>40578</v>
      </c>
      <c r="B72" s="145">
        <v>130.83</v>
      </c>
      <c r="C72" s="143">
        <v>22.93</v>
      </c>
      <c r="D72" s="146">
        <v>87</v>
      </c>
      <c r="E72" s="188">
        <v>14</v>
      </c>
      <c r="F72" s="188">
        <v>1</v>
      </c>
      <c r="G72" s="133"/>
    </row>
    <row r="73" spans="1:7" ht="20.25">
      <c r="A73" s="131">
        <v>40579</v>
      </c>
      <c r="B73" s="145">
        <v>49.31</v>
      </c>
      <c r="C73" s="143">
        <v>19.29</v>
      </c>
      <c r="D73" s="146">
        <v>94</v>
      </c>
      <c r="E73" s="188">
        <v>2</v>
      </c>
      <c r="F73" s="150">
        <f>-I73</f>
        <v>0</v>
      </c>
      <c r="G73" s="133"/>
    </row>
    <row r="74" spans="1:7" ht="20.25">
      <c r="A74" s="131">
        <v>40580</v>
      </c>
      <c r="B74" s="145">
        <v>8.52</v>
      </c>
      <c r="C74" s="143">
        <v>1.2</v>
      </c>
      <c r="D74" s="146">
        <v>57</v>
      </c>
      <c r="E74" s="150">
        <f>-H74</f>
        <v>0</v>
      </c>
      <c r="F74" s="150">
        <f>-I74</f>
        <v>0</v>
      </c>
      <c r="G74" s="133"/>
    </row>
    <row r="75" spans="1:7" ht="20.25">
      <c r="A75" s="131">
        <v>40581</v>
      </c>
      <c r="B75" s="145">
        <v>124.37</v>
      </c>
      <c r="C75" s="143">
        <v>1.2</v>
      </c>
      <c r="D75" s="146">
        <v>1</v>
      </c>
      <c r="E75" s="188">
        <v>16</v>
      </c>
      <c r="F75" s="188">
        <v>2</v>
      </c>
      <c r="G75" s="133"/>
    </row>
    <row r="76" spans="1:7" ht="20.25">
      <c r="A76" s="131">
        <v>40582</v>
      </c>
      <c r="B76" s="145">
        <v>193.15</v>
      </c>
      <c r="C76" s="143">
        <v>58.19</v>
      </c>
      <c r="D76" s="146">
        <v>91</v>
      </c>
      <c r="E76" s="188">
        <v>19</v>
      </c>
      <c r="F76" s="150">
        <v>0</v>
      </c>
      <c r="G76" s="133"/>
    </row>
    <row r="77" spans="1:7" ht="20.25">
      <c r="A77" s="131">
        <v>40583</v>
      </c>
      <c r="B77" s="145">
        <v>183.17</v>
      </c>
      <c r="C77" s="143">
        <v>58.48</v>
      </c>
      <c r="D77" s="146">
        <v>71</v>
      </c>
      <c r="E77" s="188">
        <v>17</v>
      </c>
      <c r="F77" s="188">
        <v>2</v>
      </c>
      <c r="G77" s="133"/>
    </row>
    <row r="78" spans="1:7" ht="20.25">
      <c r="A78" s="131">
        <v>40584</v>
      </c>
      <c r="B78" s="145">
        <v>152.68</v>
      </c>
      <c r="C78" s="143">
        <v>28.92</v>
      </c>
      <c r="D78" s="146">
        <v>60</v>
      </c>
      <c r="E78" s="188">
        <v>21</v>
      </c>
      <c r="F78" s="150">
        <f>-I78</f>
        <v>0</v>
      </c>
      <c r="G78" s="133"/>
    </row>
    <row r="79" spans="1:7" ht="20.25">
      <c r="A79" s="131">
        <v>40585</v>
      </c>
      <c r="B79" s="145">
        <v>132.52</v>
      </c>
      <c r="C79" s="143">
        <v>35.53</v>
      </c>
      <c r="D79" s="146">
        <v>91</v>
      </c>
      <c r="E79" s="188">
        <v>15</v>
      </c>
      <c r="F79" s="150">
        <f>-I79</f>
        <v>0</v>
      </c>
      <c r="G79" s="133"/>
    </row>
    <row r="80" spans="1:7" ht="20.25">
      <c r="A80" s="131">
        <v>40586</v>
      </c>
      <c r="B80" s="145">
        <v>50.65</v>
      </c>
      <c r="C80" s="143">
        <v>8.16</v>
      </c>
      <c r="D80" s="146">
        <v>77</v>
      </c>
      <c r="E80" s="188">
        <v>3</v>
      </c>
      <c r="F80" s="150">
        <f>-I80</f>
        <v>0</v>
      </c>
      <c r="G80" s="133"/>
    </row>
    <row r="81" spans="1:7" ht="20.25">
      <c r="A81" s="131">
        <v>40587</v>
      </c>
      <c r="B81" s="145">
        <v>13.18</v>
      </c>
      <c r="C81" s="143">
        <v>2.08</v>
      </c>
      <c r="D81" s="146">
        <v>87</v>
      </c>
      <c r="E81" s="150">
        <f>-H81</f>
        <v>0</v>
      </c>
      <c r="F81" s="150">
        <f>-I81</f>
        <v>0</v>
      </c>
      <c r="G81" s="133"/>
    </row>
    <row r="82" spans="1:7" ht="20.25">
      <c r="A82" s="131">
        <v>40588</v>
      </c>
      <c r="B82" s="145">
        <v>131.35</v>
      </c>
      <c r="C82" s="143">
        <v>11.53</v>
      </c>
      <c r="D82" s="146">
        <v>2</v>
      </c>
      <c r="E82" s="188">
        <v>18</v>
      </c>
      <c r="F82" s="188">
        <v>1</v>
      </c>
      <c r="G82" s="133"/>
    </row>
    <row r="83" spans="1:9" ht="20.25">
      <c r="A83" s="131">
        <v>40589</v>
      </c>
      <c r="B83" s="145">
        <v>124.32</v>
      </c>
      <c r="C83" s="143">
        <v>17.03</v>
      </c>
      <c r="D83" s="146">
        <v>52</v>
      </c>
      <c r="E83" s="188">
        <v>12</v>
      </c>
      <c r="F83" s="188">
        <v>3</v>
      </c>
      <c r="G83" s="133"/>
      <c r="I83" s="36" t="s">
        <v>1</v>
      </c>
    </row>
    <row r="84" spans="1:7" ht="20.25">
      <c r="A84" s="131">
        <v>40590</v>
      </c>
      <c r="B84" s="145">
        <v>141.74</v>
      </c>
      <c r="C84" s="143">
        <v>23.36</v>
      </c>
      <c r="D84" s="146">
        <v>37</v>
      </c>
      <c r="E84" s="188">
        <v>14</v>
      </c>
      <c r="F84" s="188">
        <v>1</v>
      </c>
      <c r="G84" s="133"/>
    </row>
    <row r="85" spans="1:7" ht="20.25">
      <c r="A85" s="131">
        <v>40591</v>
      </c>
      <c r="B85" s="145">
        <v>145.51</v>
      </c>
      <c r="C85" s="143">
        <v>17.64</v>
      </c>
      <c r="D85" s="146">
        <v>33</v>
      </c>
      <c r="E85" s="188">
        <v>17</v>
      </c>
      <c r="F85" s="150">
        <f aca="true" t="shared" si="0" ref="F85:F90">-I85</f>
        <v>0</v>
      </c>
      <c r="G85" s="133"/>
    </row>
    <row r="86" spans="1:7" ht="20.25">
      <c r="A86" s="131">
        <v>40592</v>
      </c>
      <c r="B86" s="145">
        <v>85.24</v>
      </c>
      <c r="C86" s="143">
        <v>40.71</v>
      </c>
      <c r="D86" s="146">
        <v>42</v>
      </c>
      <c r="E86" s="188">
        <v>14</v>
      </c>
      <c r="F86" s="150">
        <f t="shared" si="0"/>
        <v>0</v>
      </c>
      <c r="G86" s="133"/>
    </row>
    <row r="87" spans="1:7" ht="20.25">
      <c r="A87" s="131">
        <v>40593</v>
      </c>
      <c r="B87" s="145">
        <v>27.68</v>
      </c>
      <c r="C87" s="143">
        <v>5.44</v>
      </c>
      <c r="D87" s="146">
        <v>28</v>
      </c>
      <c r="E87" s="188">
        <v>2</v>
      </c>
      <c r="F87" s="150">
        <f t="shared" si="0"/>
        <v>0</v>
      </c>
      <c r="G87" s="133"/>
    </row>
    <row r="88" spans="1:7" ht="20.25">
      <c r="A88" s="131">
        <v>40594</v>
      </c>
      <c r="B88" s="145">
        <v>14.98</v>
      </c>
      <c r="C88" s="143">
        <v>6.62</v>
      </c>
      <c r="D88" s="146">
        <v>62</v>
      </c>
      <c r="E88" s="150">
        <f>-H88</f>
        <v>0</v>
      </c>
      <c r="F88" s="150">
        <f t="shared" si="0"/>
        <v>0</v>
      </c>
      <c r="G88" s="133"/>
    </row>
    <row r="89" spans="1:7" ht="20.25">
      <c r="A89" s="131">
        <v>40595</v>
      </c>
      <c r="B89" s="145">
        <v>53.21</v>
      </c>
      <c r="C89" s="150">
        <f>-F89</f>
        <v>0</v>
      </c>
      <c r="D89" s="150">
        <v>0</v>
      </c>
      <c r="E89" s="188">
        <v>6</v>
      </c>
      <c r="F89" s="150">
        <f t="shared" si="0"/>
        <v>0</v>
      </c>
      <c r="G89" s="133"/>
    </row>
    <row r="90" spans="1:7" ht="20.25">
      <c r="A90" s="131">
        <v>40596</v>
      </c>
      <c r="B90" s="145">
        <v>96.74</v>
      </c>
      <c r="C90" s="143">
        <v>24.76</v>
      </c>
      <c r="D90" s="146">
        <v>72</v>
      </c>
      <c r="E90" s="188">
        <v>12</v>
      </c>
      <c r="F90" s="150">
        <f t="shared" si="0"/>
        <v>0</v>
      </c>
      <c r="G90" s="133"/>
    </row>
    <row r="91" spans="1:7" ht="20.25">
      <c r="A91" s="131">
        <v>40597</v>
      </c>
      <c r="B91" s="145">
        <v>158.18</v>
      </c>
      <c r="C91" s="143">
        <v>51.06</v>
      </c>
      <c r="D91" s="146">
        <v>69</v>
      </c>
      <c r="E91" s="188">
        <v>12</v>
      </c>
      <c r="F91" s="188">
        <v>3</v>
      </c>
      <c r="G91" s="133" t="s">
        <v>1</v>
      </c>
    </row>
    <row r="92" spans="1:7" ht="20.25">
      <c r="A92" s="131">
        <v>40598</v>
      </c>
      <c r="B92" s="145">
        <v>160.21</v>
      </c>
      <c r="C92" s="143">
        <v>30.09</v>
      </c>
      <c r="D92" s="146">
        <v>63</v>
      </c>
      <c r="E92" s="188">
        <v>18</v>
      </c>
      <c r="F92" s="188">
        <v>2</v>
      </c>
      <c r="G92" s="133"/>
    </row>
    <row r="93" spans="1:7" ht="20.25">
      <c r="A93" s="131">
        <v>40599</v>
      </c>
      <c r="B93" s="145">
        <v>194.89</v>
      </c>
      <c r="C93" s="143">
        <v>27.48</v>
      </c>
      <c r="D93" s="146">
        <v>39</v>
      </c>
      <c r="E93" s="188">
        <v>26</v>
      </c>
      <c r="F93" s="188">
        <v>1</v>
      </c>
      <c r="G93" s="133"/>
    </row>
    <row r="94" spans="1:9" ht="20.25">
      <c r="A94" s="131">
        <v>40600</v>
      </c>
      <c r="B94" s="145">
        <v>35.12</v>
      </c>
      <c r="C94" s="143">
        <v>10.28</v>
      </c>
      <c r="D94" s="146">
        <v>56</v>
      </c>
      <c r="E94" s="188">
        <v>3</v>
      </c>
      <c r="F94" s="188">
        <v>1</v>
      </c>
      <c r="G94" s="133"/>
      <c r="I94" s="36" t="s">
        <v>1</v>
      </c>
    </row>
    <row r="95" spans="1:7" ht="20.25">
      <c r="A95" s="131">
        <v>40601</v>
      </c>
      <c r="B95" s="145">
        <v>6.2</v>
      </c>
      <c r="C95" s="143">
        <v>1.12</v>
      </c>
      <c r="D95" s="146">
        <v>47</v>
      </c>
      <c r="E95" s="150">
        <f>-H95</f>
        <v>0</v>
      </c>
      <c r="F95" s="150">
        <v>0</v>
      </c>
      <c r="G95" s="133"/>
    </row>
    <row r="96" spans="1:7" ht="21" thickBot="1">
      <c r="A96" s="131">
        <v>40602</v>
      </c>
      <c r="B96" s="147">
        <v>196.31</v>
      </c>
      <c r="C96" s="144">
        <v>17.41</v>
      </c>
      <c r="D96" s="148">
        <v>31</v>
      </c>
      <c r="E96" s="189">
        <v>19</v>
      </c>
      <c r="F96" s="189">
        <v>3</v>
      </c>
      <c r="G96" s="133"/>
    </row>
    <row r="97" spans="1:7" ht="21" thickTop="1">
      <c r="A97" s="53" t="s">
        <v>36</v>
      </c>
      <c r="B97" s="134">
        <f>SUM(B69:B96)</f>
        <v>3022.479999999999</v>
      </c>
      <c r="C97" s="135">
        <f>SUM(C69:C96)</f>
        <v>592.9299999999998</v>
      </c>
      <c r="D97" s="136">
        <f>SUM(D69:D96)</f>
        <v>1598</v>
      </c>
      <c r="E97" s="136">
        <f>SUM(E69:E96)</f>
        <v>328</v>
      </c>
      <c r="F97" s="136">
        <f>SUM(F69:F96)</f>
        <v>21</v>
      </c>
      <c r="G97" s="51"/>
    </row>
    <row r="98" spans="1:6" ht="18">
      <c r="A98" s="46"/>
      <c r="B98" s="46"/>
      <c r="C98" s="58"/>
      <c r="D98" s="47"/>
      <c r="E98" s="48"/>
      <c r="F98" s="49"/>
    </row>
    <row r="99" spans="1:7" ht="16.5" customHeight="1">
      <c r="A99" s="43"/>
      <c r="B99" s="43"/>
      <c r="C99" s="50"/>
      <c r="D99" s="44"/>
      <c r="E99" s="45"/>
      <c r="F99" s="43"/>
      <c r="G99" s="36" t="s">
        <v>1</v>
      </c>
    </row>
    <row r="100" spans="1:6" ht="20.25">
      <c r="A100" s="51"/>
      <c r="B100" s="51"/>
      <c r="C100" s="52"/>
      <c r="D100" s="53"/>
      <c r="E100" s="54"/>
      <c r="F100" s="51" t="s">
        <v>1</v>
      </c>
    </row>
    <row r="101" spans="1:7" ht="20.25">
      <c r="A101" s="51"/>
      <c r="B101" s="51"/>
      <c r="C101" s="52"/>
      <c r="D101" s="53"/>
      <c r="E101" s="54"/>
      <c r="F101" s="51"/>
      <c r="G101" s="36" t="s">
        <v>1</v>
      </c>
    </row>
    <row r="102" spans="1:6" ht="20.25">
      <c r="A102" s="51"/>
      <c r="B102" s="51"/>
      <c r="C102" s="52"/>
      <c r="D102" s="53"/>
      <c r="E102" s="54"/>
      <c r="F102" s="51"/>
    </row>
    <row r="103" spans="1:6" ht="20.25">
      <c r="A103" s="51"/>
      <c r="B103" s="51"/>
      <c r="C103" s="52"/>
      <c r="D103" s="53"/>
      <c r="E103" s="54"/>
      <c r="F103" s="51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6"/>
  <sheetViews>
    <sheetView zoomScale="75" zoomScaleNormal="75" zoomScalePageLayoutView="0" workbookViewId="0" topLeftCell="A49">
      <selection activeCell="D62" sqref="D62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574218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64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1037.94</v>
      </c>
      <c r="F5" s="21">
        <f>E5/E8</f>
        <v>0.3243116571471423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594.76</v>
      </c>
      <c r="F6" s="21">
        <f>E6/E8</f>
        <v>0.18583694741972978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1567.74</v>
      </c>
      <c r="F7" s="21">
        <f>E7/E8</f>
        <v>0.48985139543312795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3200.44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60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61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61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105.89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553.17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64.82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10.56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125.07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87.6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51"/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/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9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>
        <v>0.12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947.2299999999998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/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9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6.66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88">
        <v>2.75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13.5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2.4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99">
        <v>0.3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9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4.57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91">
        <v>0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91">
        <v>0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10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30.18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130.77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8.71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88"/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51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7.15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0.57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147.20000000000002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1094.4299999999998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3741.7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1094.4299999999998</v>
      </c>
      <c r="F54" s="38">
        <f>E54/E53</f>
        <v>0.292495389796082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3200.44</v>
      </c>
      <c r="F55" s="38">
        <f>F53-F54</f>
        <v>0.707504610203918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1289.64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64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31">
        <v>40603</v>
      </c>
      <c r="B69" s="145">
        <v>95.16</v>
      </c>
      <c r="C69" s="142">
        <v>10.84</v>
      </c>
      <c r="D69" s="146">
        <v>87</v>
      </c>
      <c r="E69" s="146">
        <v>12</v>
      </c>
      <c r="F69" s="146">
        <v>1</v>
      </c>
      <c r="G69" s="133"/>
    </row>
    <row r="70" spans="1:7" ht="20.25">
      <c r="A70" s="131">
        <v>40604</v>
      </c>
      <c r="B70" s="145">
        <v>169.11</v>
      </c>
      <c r="C70" s="143">
        <v>32.31</v>
      </c>
      <c r="D70" s="146">
        <v>59</v>
      </c>
      <c r="E70" s="146">
        <v>13</v>
      </c>
      <c r="F70" s="146">
        <v>1</v>
      </c>
      <c r="G70" s="133"/>
    </row>
    <row r="71" spans="1:7" ht="20.25">
      <c r="A71" s="131">
        <v>40605</v>
      </c>
      <c r="B71" s="145">
        <v>205.02</v>
      </c>
      <c r="C71" s="143">
        <v>20.66</v>
      </c>
      <c r="D71" s="146">
        <v>61</v>
      </c>
      <c r="E71" s="146">
        <v>21</v>
      </c>
      <c r="F71" s="150">
        <f>-I71</f>
        <v>0</v>
      </c>
      <c r="G71" s="133"/>
    </row>
    <row r="72" spans="1:7" ht="20.25">
      <c r="A72" s="131">
        <v>40606</v>
      </c>
      <c r="B72" s="145">
        <v>100.8</v>
      </c>
      <c r="C72" s="143">
        <v>25.7</v>
      </c>
      <c r="D72" s="146">
        <v>95</v>
      </c>
      <c r="E72" s="146">
        <v>9</v>
      </c>
      <c r="F72" s="146">
        <v>1</v>
      </c>
      <c r="G72" s="133"/>
    </row>
    <row r="73" spans="1:7" ht="20.25">
      <c r="A73" s="131">
        <v>40607</v>
      </c>
      <c r="B73" s="145">
        <v>39.24</v>
      </c>
      <c r="C73" s="143">
        <v>11.22</v>
      </c>
      <c r="D73" s="146">
        <v>93</v>
      </c>
      <c r="E73" s="146">
        <v>2</v>
      </c>
      <c r="F73" s="146">
        <v>1</v>
      </c>
      <c r="G73" s="133"/>
    </row>
    <row r="74" spans="1:7" ht="20.25">
      <c r="A74" s="131">
        <v>40608</v>
      </c>
      <c r="B74" s="145">
        <v>5.72</v>
      </c>
      <c r="C74" s="143">
        <v>1.92</v>
      </c>
      <c r="D74" s="146">
        <v>33</v>
      </c>
      <c r="E74" s="150">
        <f>-H74</f>
        <v>0</v>
      </c>
      <c r="F74" s="150">
        <f>-I74</f>
        <v>0</v>
      </c>
      <c r="G74" s="133"/>
    </row>
    <row r="75" spans="1:7" ht="20.25">
      <c r="A75" s="131">
        <v>40609</v>
      </c>
      <c r="B75" s="145">
        <v>174.37</v>
      </c>
      <c r="C75" s="143">
        <v>41.14</v>
      </c>
      <c r="D75" s="146">
        <v>3</v>
      </c>
      <c r="E75" s="146">
        <v>17</v>
      </c>
      <c r="F75" s="146">
        <v>1</v>
      </c>
      <c r="G75" s="133"/>
    </row>
    <row r="76" spans="1:7" ht="20.25">
      <c r="A76" s="131">
        <v>40610</v>
      </c>
      <c r="B76" s="145">
        <v>161.13</v>
      </c>
      <c r="C76" s="143">
        <v>29.07</v>
      </c>
      <c r="D76" s="146">
        <v>83</v>
      </c>
      <c r="E76" s="146">
        <v>13</v>
      </c>
      <c r="F76" s="146">
        <v>1</v>
      </c>
      <c r="G76" s="133"/>
    </row>
    <row r="77" spans="1:7" ht="20.25">
      <c r="A77" s="131">
        <v>40611</v>
      </c>
      <c r="B77" s="145">
        <v>184.55</v>
      </c>
      <c r="C77" s="143">
        <v>18.6</v>
      </c>
      <c r="D77" s="146">
        <v>70</v>
      </c>
      <c r="E77" s="146">
        <v>13</v>
      </c>
      <c r="F77" s="146">
        <v>3</v>
      </c>
      <c r="G77" s="133"/>
    </row>
    <row r="78" spans="1:7" ht="20.25">
      <c r="A78" s="131">
        <v>40612</v>
      </c>
      <c r="B78" s="145">
        <v>153.51</v>
      </c>
      <c r="C78" s="143">
        <v>28.66</v>
      </c>
      <c r="D78" s="146">
        <v>78</v>
      </c>
      <c r="E78" s="146">
        <v>21</v>
      </c>
      <c r="F78" s="146"/>
      <c r="G78" s="133"/>
    </row>
    <row r="79" spans="1:7" ht="20.25">
      <c r="A79" s="131">
        <v>40613</v>
      </c>
      <c r="B79" s="145">
        <v>191.33</v>
      </c>
      <c r="C79" s="143">
        <v>33.3</v>
      </c>
      <c r="D79" s="146">
        <v>86</v>
      </c>
      <c r="E79" s="146">
        <v>15</v>
      </c>
      <c r="F79" s="146">
        <v>1</v>
      </c>
      <c r="G79" s="133"/>
    </row>
    <row r="80" spans="1:7" ht="20.25">
      <c r="A80" s="131">
        <v>40614</v>
      </c>
      <c r="B80" s="145">
        <v>29.5</v>
      </c>
      <c r="C80" s="143">
        <v>11.36</v>
      </c>
      <c r="D80" s="146">
        <v>63</v>
      </c>
      <c r="E80" s="146">
        <v>1</v>
      </c>
      <c r="F80" s="150">
        <f>-I80</f>
        <v>0</v>
      </c>
      <c r="G80" s="133"/>
    </row>
    <row r="81" spans="1:7" ht="20.25">
      <c r="A81" s="131">
        <v>40615</v>
      </c>
      <c r="B81" s="145">
        <v>7.2</v>
      </c>
      <c r="C81" s="143">
        <v>1.12</v>
      </c>
      <c r="D81" s="146">
        <v>42</v>
      </c>
      <c r="E81" s="150">
        <f>-H81</f>
        <v>0</v>
      </c>
      <c r="F81" s="150">
        <f>-I81</f>
        <v>0</v>
      </c>
      <c r="G81" s="133"/>
    </row>
    <row r="82" spans="1:7" ht="20.25">
      <c r="A82" s="131">
        <v>40616</v>
      </c>
      <c r="B82" s="145">
        <v>149.48</v>
      </c>
      <c r="C82" s="143">
        <v>9.29</v>
      </c>
      <c r="D82" s="146">
        <v>1</v>
      </c>
      <c r="E82" s="146">
        <v>18</v>
      </c>
      <c r="F82" s="146">
        <v>2</v>
      </c>
      <c r="G82" s="133"/>
    </row>
    <row r="83" spans="1:7" ht="20.25">
      <c r="A83" s="131">
        <v>40617</v>
      </c>
      <c r="B83" s="145">
        <v>145.56</v>
      </c>
      <c r="C83" s="143">
        <v>13.86</v>
      </c>
      <c r="D83" s="146">
        <v>53</v>
      </c>
      <c r="E83" s="146">
        <v>10</v>
      </c>
      <c r="F83" s="146">
        <v>1</v>
      </c>
      <c r="G83" s="133"/>
    </row>
    <row r="84" spans="1:7" ht="20.25">
      <c r="A84" s="131">
        <v>40618</v>
      </c>
      <c r="B84" s="145">
        <v>157.98</v>
      </c>
      <c r="C84" s="143">
        <v>12.99</v>
      </c>
      <c r="D84" s="146">
        <v>43</v>
      </c>
      <c r="E84" s="146">
        <v>9</v>
      </c>
      <c r="F84" s="150">
        <f>-I84</f>
        <v>0</v>
      </c>
      <c r="G84" s="133"/>
    </row>
    <row r="85" spans="1:7" ht="20.25">
      <c r="A85" s="131">
        <v>40619</v>
      </c>
      <c r="B85" s="145">
        <v>137.46</v>
      </c>
      <c r="C85" s="143">
        <v>17.47</v>
      </c>
      <c r="D85" s="146">
        <v>60</v>
      </c>
      <c r="E85" s="146">
        <v>18</v>
      </c>
      <c r="F85" s="146">
        <v>1</v>
      </c>
      <c r="G85" s="133"/>
    </row>
    <row r="86" spans="1:7" ht="20.25">
      <c r="A86" s="131">
        <v>40620</v>
      </c>
      <c r="B86" s="145">
        <v>133.7</v>
      </c>
      <c r="C86" s="143">
        <v>22.17</v>
      </c>
      <c r="D86" s="146">
        <v>36</v>
      </c>
      <c r="E86" s="146">
        <v>13</v>
      </c>
      <c r="F86" s="146">
        <v>2</v>
      </c>
      <c r="G86" s="133"/>
    </row>
    <row r="87" spans="1:7" ht="20.25">
      <c r="A87" s="131">
        <v>40621</v>
      </c>
      <c r="B87" s="145">
        <v>35.67</v>
      </c>
      <c r="C87" s="143">
        <v>4</v>
      </c>
      <c r="D87" s="146">
        <v>23</v>
      </c>
      <c r="E87" s="146">
        <v>2</v>
      </c>
      <c r="F87" s="146">
        <v>1</v>
      </c>
      <c r="G87" s="133"/>
    </row>
    <row r="88" spans="1:7" ht="20.25">
      <c r="A88" s="131">
        <v>40622</v>
      </c>
      <c r="B88" s="145">
        <v>3.96</v>
      </c>
      <c r="C88" s="143">
        <v>0.4</v>
      </c>
      <c r="D88" s="146">
        <v>28</v>
      </c>
      <c r="E88" s="150">
        <f>-H88</f>
        <v>0</v>
      </c>
      <c r="F88" s="150">
        <f>-I88</f>
        <v>0</v>
      </c>
      <c r="G88" s="133"/>
    </row>
    <row r="89" spans="1:7" ht="20.25">
      <c r="A89" s="131">
        <v>40623</v>
      </c>
      <c r="B89" s="145">
        <v>177.8</v>
      </c>
      <c r="C89" s="143">
        <v>8.88</v>
      </c>
      <c r="D89" s="146">
        <v>3</v>
      </c>
      <c r="E89" s="146">
        <v>14</v>
      </c>
      <c r="F89" s="146">
        <v>2</v>
      </c>
      <c r="G89" s="133"/>
    </row>
    <row r="90" spans="1:7" ht="20.25">
      <c r="A90" s="131">
        <v>40624</v>
      </c>
      <c r="B90" s="145">
        <v>113.35</v>
      </c>
      <c r="C90" s="143">
        <v>19.29</v>
      </c>
      <c r="D90" s="146">
        <v>92</v>
      </c>
      <c r="E90" s="146">
        <v>12</v>
      </c>
      <c r="F90" s="150">
        <f>-I90</f>
        <v>0</v>
      </c>
      <c r="G90" s="133"/>
    </row>
    <row r="91" spans="1:7" ht="20.25">
      <c r="A91" s="131">
        <v>40625</v>
      </c>
      <c r="B91" s="145">
        <v>113.46</v>
      </c>
      <c r="C91" s="143">
        <v>26.7</v>
      </c>
      <c r="D91" s="146">
        <v>39</v>
      </c>
      <c r="E91" s="146">
        <v>15</v>
      </c>
      <c r="F91" s="146">
        <v>1</v>
      </c>
      <c r="G91" s="133" t="s">
        <v>1</v>
      </c>
    </row>
    <row r="92" spans="1:7" ht="20.25">
      <c r="A92" s="131">
        <v>40626</v>
      </c>
      <c r="B92" s="145">
        <v>137.16</v>
      </c>
      <c r="C92" s="143">
        <v>22.46</v>
      </c>
      <c r="D92" s="146">
        <v>14</v>
      </c>
      <c r="E92" s="146">
        <v>22</v>
      </c>
      <c r="F92" s="146">
        <v>1</v>
      </c>
      <c r="G92" s="133"/>
    </row>
    <row r="93" spans="1:7" ht="20.25">
      <c r="A93" s="131">
        <v>40627</v>
      </c>
      <c r="B93" s="145">
        <v>145.8</v>
      </c>
      <c r="C93" s="143">
        <v>29.1</v>
      </c>
      <c r="D93" s="146">
        <v>54</v>
      </c>
      <c r="E93" s="146">
        <v>13</v>
      </c>
      <c r="F93" s="146">
        <v>1</v>
      </c>
      <c r="G93" s="133"/>
    </row>
    <row r="94" spans="1:7" ht="20.25">
      <c r="A94" s="131">
        <v>40628</v>
      </c>
      <c r="B94" s="145">
        <v>45.07</v>
      </c>
      <c r="C94" s="143">
        <v>3.68</v>
      </c>
      <c r="D94" s="146">
        <v>30</v>
      </c>
      <c r="E94" s="146">
        <v>3</v>
      </c>
      <c r="F94" s="146">
        <v>1</v>
      </c>
      <c r="G94" s="133"/>
    </row>
    <row r="95" spans="1:7" ht="20.25">
      <c r="A95" s="131">
        <v>40629</v>
      </c>
      <c r="B95" s="145">
        <v>6.68</v>
      </c>
      <c r="C95" s="143">
        <v>1.04</v>
      </c>
      <c r="D95" s="146">
        <v>38</v>
      </c>
      <c r="E95" s="150">
        <f>-H95</f>
        <v>0</v>
      </c>
      <c r="F95" s="150">
        <f>-I95</f>
        <v>0</v>
      </c>
      <c r="G95" s="133"/>
    </row>
    <row r="96" spans="1:7" ht="20.25">
      <c r="A96" s="131">
        <v>40630</v>
      </c>
      <c r="B96" s="145">
        <v>188.35</v>
      </c>
      <c r="C96" s="143">
        <v>12.19</v>
      </c>
      <c r="D96" s="146">
        <v>3</v>
      </c>
      <c r="E96" s="146">
        <v>18</v>
      </c>
      <c r="F96" s="146">
        <v>1</v>
      </c>
      <c r="G96" s="133"/>
    </row>
    <row r="97" spans="1:7" ht="20.25">
      <c r="A97" s="131">
        <v>40631</v>
      </c>
      <c r="B97" s="145">
        <v>164.45</v>
      </c>
      <c r="C97" s="143">
        <v>39.89</v>
      </c>
      <c r="D97" s="146">
        <v>92</v>
      </c>
      <c r="E97" s="146">
        <v>12</v>
      </c>
      <c r="F97" s="146">
        <v>2</v>
      </c>
      <c r="G97" s="133"/>
    </row>
    <row r="98" spans="1:8" ht="20.25">
      <c r="A98" s="131">
        <v>40632</v>
      </c>
      <c r="B98" s="145">
        <v>189.6</v>
      </c>
      <c r="C98" s="143">
        <v>29.87</v>
      </c>
      <c r="D98" s="146">
        <v>85</v>
      </c>
      <c r="E98" s="146">
        <v>13</v>
      </c>
      <c r="F98" s="146">
        <v>1</v>
      </c>
      <c r="G98" s="133"/>
      <c r="H98" s="36" t="s">
        <v>1</v>
      </c>
    </row>
    <row r="99" spans="1:9" ht="21" thickBot="1">
      <c r="A99" s="131">
        <v>40633</v>
      </c>
      <c r="B99" s="147">
        <v>179.53</v>
      </c>
      <c r="C99" s="144">
        <v>55.58</v>
      </c>
      <c r="D99" s="148">
        <v>119</v>
      </c>
      <c r="E99" s="148">
        <v>19</v>
      </c>
      <c r="F99" s="148">
        <v>8</v>
      </c>
      <c r="G99" s="133"/>
      <c r="I99" s="36" t="s">
        <v>1</v>
      </c>
    </row>
    <row r="100" spans="1:7" ht="21" thickTop="1">
      <c r="A100" s="53" t="s">
        <v>36</v>
      </c>
      <c r="B100" s="134">
        <f>SUM(B69:B99)</f>
        <v>3741.7</v>
      </c>
      <c r="C100" s="135">
        <f>SUM(C69:C99)</f>
        <v>594.7600000000001</v>
      </c>
      <c r="D100" s="136">
        <f>SUM(D69:D99)</f>
        <v>1666</v>
      </c>
      <c r="E100" s="136">
        <f>SUM(E69:E99)</f>
        <v>348</v>
      </c>
      <c r="F100" s="136">
        <f>SUM(F69:F99)</f>
        <v>35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/>
  <pageMargins left="0.7" right="0.7" top="0.75" bottom="0.75" header="0.3" footer="0.3"/>
  <pageSetup fitToHeight="2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E17" sqref="E17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0" t="s">
        <v>59</v>
      </c>
      <c r="B1" s="164"/>
    </row>
    <row r="2" spans="1:2" ht="12.75">
      <c r="A2" t="s">
        <v>65</v>
      </c>
      <c r="B2" s="164"/>
    </row>
    <row r="3" ht="12.75">
      <c r="B3" s="164"/>
    </row>
    <row r="4" spans="1:2" ht="12.75">
      <c r="A4" t="s">
        <v>54</v>
      </c>
      <c r="B4" s="164"/>
    </row>
    <row r="5" spans="1:2" ht="12.75">
      <c r="A5" t="s">
        <v>55</v>
      </c>
      <c r="B5" s="164"/>
    </row>
    <row r="6" spans="1:2" ht="12.75">
      <c r="A6" t="s">
        <v>56</v>
      </c>
      <c r="B6" s="173"/>
    </row>
    <row r="7" spans="1:2" ht="12.75">
      <c r="A7" t="s">
        <v>57</v>
      </c>
      <c r="B7" s="164"/>
    </row>
    <row r="8" ht="12.75">
      <c r="B8" s="164"/>
    </row>
    <row r="9" spans="1:2" ht="12.75">
      <c r="A9" t="s">
        <v>58</v>
      </c>
      <c r="B9" s="164">
        <f>+B4-B5-B6-B7</f>
        <v>0</v>
      </c>
    </row>
    <row r="10" ht="12.75">
      <c r="B10" s="164"/>
    </row>
    <row r="12" spans="1:2" ht="12.75">
      <c r="A12" s="166">
        <v>1.4</v>
      </c>
      <c r="B12" s="167">
        <f>B7*A12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75" zoomScaleNormal="75" zoomScalePageLayoutView="0" workbookViewId="0" topLeftCell="A52">
      <selection activeCell="H68" sqref="H68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68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519.58</v>
      </c>
      <c r="F5" s="21">
        <f>E5/E8</f>
        <v>0.20421173437303483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541.01</v>
      </c>
      <c r="F6" s="21">
        <f>E6/E8</f>
        <v>0.21263441705445854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1483.73</v>
      </c>
      <c r="F7" s="21">
        <f>E7/E8</f>
        <v>0.5831538485725066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2544.32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60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61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61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86.46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543.61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77.69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8.56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99.87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76.06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0">
        <v>19.02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84">
        <v>7.67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918.9399999999999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97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0">
        <v>8.56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88">
        <v>6.91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34.02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2.08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99">
        <f>15*404.04/2000</f>
        <v>3.0303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98">
        <v>0.9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4.28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98">
        <f>16*500/2000</f>
        <v>4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99">
        <v>0.053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200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63.833299999999994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218.16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8.97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96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88">
        <v>55.82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94"/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7.88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95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0">
        <v>1.48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292.31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1211.25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B99</f>
        <v>3498.9900000000002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1211.25</v>
      </c>
      <c r="F54" s="38">
        <f>E54/E53</f>
        <v>0.34617132372484627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2544.32</v>
      </c>
      <c r="F55" s="38">
        <f>F53-F54</f>
        <v>0.6538286762751537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1280.13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7" ht="21" thickBot="1">
      <c r="A64" s="51"/>
      <c r="B64" s="51"/>
      <c r="C64" s="51"/>
      <c r="D64" s="51"/>
      <c r="E64" s="51"/>
      <c r="F64" s="128"/>
      <c r="G64" s="51"/>
    </row>
    <row r="65" spans="1:7" ht="26.25">
      <c r="A65" s="69" t="s">
        <v>0</v>
      </c>
      <c r="B65" s="70"/>
      <c r="C65" s="71"/>
      <c r="D65" s="71"/>
      <c r="E65" s="72"/>
      <c r="F65" s="73"/>
      <c r="G65" s="51"/>
    </row>
    <row r="66" spans="1:7" ht="27" thickBot="1">
      <c r="A66" s="74" t="s">
        <v>68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92">
        <v>40634</v>
      </c>
      <c r="B69" s="145">
        <v>121.64</v>
      </c>
      <c r="C69" s="142">
        <v>19.46</v>
      </c>
      <c r="D69" s="146">
        <v>96</v>
      </c>
      <c r="E69" s="146">
        <v>13</v>
      </c>
      <c r="F69" s="146">
        <v>3</v>
      </c>
      <c r="G69" s="133"/>
    </row>
    <row r="70" spans="1:7" ht="20.25">
      <c r="A70" s="192">
        <v>40635</v>
      </c>
      <c r="B70" s="145">
        <v>57.34</v>
      </c>
      <c r="C70" s="143">
        <v>19.35</v>
      </c>
      <c r="D70" s="146">
        <v>92</v>
      </c>
      <c r="E70" s="146">
        <v>3</v>
      </c>
      <c r="F70" s="146">
        <v>2</v>
      </c>
      <c r="G70" s="133"/>
    </row>
    <row r="71" spans="1:7" ht="20.25">
      <c r="A71" s="192">
        <v>40636</v>
      </c>
      <c r="B71" s="145">
        <v>16.85</v>
      </c>
      <c r="C71" s="143">
        <v>1.84</v>
      </c>
      <c r="D71" s="146">
        <v>89</v>
      </c>
      <c r="E71" s="150">
        <f>-I71</f>
        <v>0</v>
      </c>
      <c r="F71" s="150">
        <f>-J71</f>
        <v>0</v>
      </c>
      <c r="G71" s="133"/>
    </row>
    <row r="72" spans="1:7" ht="20.25">
      <c r="A72" s="192">
        <v>40637</v>
      </c>
      <c r="B72" s="145">
        <v>162.05</v>
      </c>
      <c r="C72" s="143">
        <v>7.52</v>
      </c>
      <c r="D72" s="146">
        <v>1</v>
      </c>
      <c r="E72" s="146">
        <v>19</v>
      </c>
      <c r="F72" s="146">
        <v>2</v>
      </c>
      <c r="G72" s="133"/>
    </row>
    <row r="73" spans="1:7" ht="20.25">
      <c r="A73" s="192">
        <v>40638</v>
      </c>
      <c r="B73" s="145">
        <v>108.33</v>
      </c>
      <c r="C73" s="143">
        <v>36.43</v>
      </c>
      <c r="D73" s="146">
        <v>86</v>
      </c>
      <c r="E73" s="146">
        <v>10</v>
      </c>
      <c r="F73" s="150">
        <f>-I73</f>
        <v>0</v>
      </c>
      <c r="G73" s="133"/>
    </row>
    <row r="74" spans="1:7" ht="20.25">
      <c r="A74" s="192">
        <v>40639</v>
      </c>
      <c r="B74" s="145">
        <v>156.17</v>
      </c>
      <c r="C74" s="143">
        <v>20</v>
      </c>
      <c r="D74" s="146">
        <v>78</v>
      </c>
      <c r="E74" s="146">
        <v>11</v>
      </c>
      <c r="F74" s="146">
        <v>1</v>
      </c>
      <c r="G74" s="133"/>
    </row>
    <row r="75" spans="1:7" ht="20.25">
      <c r="A75" s="192">
        <v>40640</v>
      </c>
      <c r="B75" s="145">
        <v>137.28</v>
      </c>
      <c r="C75" s="143">
        <v>25.76</v>
      </c>
      <c r="D75" s="146">
        <v>47</v>
      </c>
      <c r="E75" s="146">
        <v>18</v>
      </c>
      <c r="F75" s="150">
        <f>-I75</f>
        <v>0</v>
      </c>
      <c r="G75" s="133"/>
    </row>
    <row r="76" spans="1:7" ht="20.25">
      <c r="A76" s="192">
        <v>40641</v>
      </c>
      <c r="B76" s="145">
        <v>156.86</v>
      </c>
      <c r="C76" s="143">
        <v>37.91</v>
      </c>
      <c r="D76" s="146">
        <v>88</v>
      </c>
      <c r="E76" s="146">
        <v>16</v>
      </c>
      <c r="F76" s="146">
        <v>7</v>
      </c>
      <c r="G76" s="133"/>
    </row>
    <row r="77" spans="1:7" ht="20.25">
      <c r="A77" s="192">
        <v>40642</v>
      </c>
      <c r="B77" s="145">
        <v>39.51</v>
      </c>
      <c r="C77" s="143">
        <v>11.33</v>
      </c>
      <c r="D77" s="146">
        <v>72</v>
      </c>
      <c r="E77" s="146">
        <v>3</v>
      </c>
      <c r="F77" s="150">
        <f>-I77</f>
        <v>0</v>
      </c>
      <c r="G77" s="133"/>
    </row>
    <row r="78" spans="1:7" ht="20.25">
      <c r="A78" s="192">
        <v>40643</v>
      </c>
      <c r="B78" s="145">
        <v>13.83</v>
      </c>
      <c r="C78" s="143">
        <v>1.6</v>
      </c>
      <c r="D78" s="146">
        <v>77</v>
      </c>
      <c r="E78" s="150">
        <f>-I78</f>
        <v>0</v>
      </c>
      <c r="F78" s="150">
        <f>-J78</f>
        <v>0</v>
      </c>
      <c r="G78" s="133"/>
    </row>
    <row r="79" spans="1:7" ht="20.25">
      <c r="A79" s="192">
        <v>40644</v>
      </c>
      <c r="B79" s="145">
        <v>124.38</v>
      </c>
      <c r="C79" s="143">
        <v>7.64</v>
      </c>
      <c r="D79" s="146">
        <v>1</v>
      </c>
      <c r="E79" s="146">
        <v>17</v>
      </c>
      <c r="F79" s="146">
        <v>3</v>
      </c>
      <c r="G79" s="133"/>
    </row>
    <row r="80" spans="1:7" ht="20.25">
      <c r="A80" s="192">
        <v>40645</v>
      </c>
      <c r="B80" s="145">
        <v>142.51</v>
      </c>
      <c r="C80" s="143">
        <v>34.63</v>
      </c>
      <c r="D80" s="146">
        <v>80</v>
      </c>
      <c r="E80" s="146">
        <v>20</v>
      </c>
      <c r="F80" s="146">
        <v>1</v>
      </c>
      <c r="G80" s="133"/>
    </row>
    <row r="81" spans="1:7" ht="20.25">
      <c r="A81" s="192">
        <v>40646</v>
      </c>
      <c r="B81" s="145">
        <v>189.49</v>
      </c>
      <c r="C81" s="143">
        <v>23.61</v>
      </c>
      <c r="D81" s="146">
        <v>59</v>
      </c>
      <c r="E81" s="146">
        <v>19</v>
      </c>
      <c r="F81" s="146">
        <v>3</v>
      </c>
      <c r="G81" s="133"/>
    </row>
    <row r="82" spans="1:7" ht="20.25">
      <c r="A82" s="192">
        <v>40647</v>
      </c>
      <c r="B82" s="145">
        <v>144.17</v>
      </c>
      <c r="C82" s="143">
        <v>30.52</v>
      </c>
      <c r="D82" s="146">
        <v>68</v>
      </c>
      <c r="E82" s="146">
        <v>21</v>
      </c>
      <c r="F82" s="146">
        <v>1</v>
      </c>
      <c r="G82" s="133"/>
    </row>
    <row r="83" spans="1:7" ht="20.25">
      <c r="A83" s="192">
        <v>40648</v>
      </c>
      <c r="B83" s="145">
        <v>186.19</v>
      </c>
      <c r="C83" s="143">
        <v>46.01</v>
      </c>
      <c r="D83" s="146">
        <v>96</v>
      </c>
      <c r="E83" s="146">
        <v>16</v>
      </c>
      <c r="F83" s="150">
        <f>-I83</f>
        <v>0</v>
      </c>
      <c r="G83" s="133"/>
    </row>
    <row r="84" spans="1:7" ht="20.25">
      <c r="A84" s="192">
        <v>40649</v>
      </c>
      <c r="B84" s="145">
        <v>43.21</v>
      </c>
      <c r="C84" s="143">
        <v>8.5</v>
      </c>
      <c r="D84" s="146">
        <v>66</v>
      </c>
      <c r="E84" s="146">
        <v>1</v>
      </c>
      <c r="F84" s="146">
        <v>1</v>
      </c>
      <c r="G84" s="133"/>
    </row>
    <row r="85" spans="1:7" ht="20.25">
      <c r="A85" s="192">
        <v>40650</v>
      </c>
      <c r="B85" s="145">
        <v>12.52</v>
      </c>
      <c r="C85" s="143">
        <v>1.28</v>
      </c>
      <c r="D85" s="146">
        <v>64</v>
      </c>
      <c r="E85" s="150">
        <f>-I85</f>
        <v>0</v>
      </c>
      <c r="F85" s="150">
        <f>-J85</f>
        <v>0</v>
      </c>
      <c r="G85" s="133"/>
    </row>
    <row r="86" spans="1:7" ht="20.25">
      <c r="A86" s="192">
        <v>40651</v>
      </c>
      <c r="B86" s="145">
        <v>167.24</v>
      </c>
      <c r="C86" s="143">
        <v>16.92</v>
      </c>
      <c r="D86" s="146">
        <v>2</v>
      </c>
      <c r="E86" s="146">
        <v>21</v>
      </c>
      <c r="F86" s="146">
        <v>3</v>
      </c>
      <c r="G86" s="133"/>
    </row>
    <row r="87" spans="1:7" ht="20.25">
      <c r="A87" s="192">
        <v>40652</v>
      </c>
      <c r="B87" s="145">
        <v>144.46</v>
      </c>
      <c r="C87" s="143">
        <v>34.08</v>
      </c>
      <c r="D87" s="146">
        <v>113</v>
      </c>
      <c r="E87" s="146">
        <v>12</v>
      </c>
      <c r="F87" s="150">
        <f>-I87</f>
        <v>0</v>
      </c>
      <c r="G87" s="133"/>
    </row>
    <row r="88" spans="1:7" ht="20.25">
      <c r="A88" s="192">
        <v>40653</v>
      </c>
      <c r="B88" s="145">
        <v>145.94</v>
      </c>
      <c r="C88" s="143">
        <v>44.67</v>
      </c>
      <c r="D88" s="146">
        <v>108</v>
      </c>
      <c r="E88" s="146">
        <v>17</v>
      </c>
      <c r="F88" s="150">
        <f>-I88</f>
        <v>0</v>
      </c>
      <c r="G88" s="133"/>
    </row>
    <row r="89" spans="1:7" ht="20.25">
      <c r="A89" s="192">
        <v>40654</v>
      </c>
      <c r="B89" s="145">
        <v>206.97</v>
      </c>
      <c r="C89" s="143">
        <v>56.9</v>
      </c>
      <c r="D89" s="146">
        <v>104</v>
      </c>
      <c r="E89" s="146">
        <v>21</v>
      </c>
      <c r="F89" s="150">
        <f>-I89</f>
        <v>0</v>
      </c>
      <c r="G89" s="133"/>
    </row>
    <row r="90" spans="1:7" ht="20.25">
      <c r="A90" s="192">
        <v>40655</v>
      </c>
      <c r="B90" s="145">
        <v>137.68</v>
      </c>
      <c r="C90" s="143">
        <v>31.33</v>
      </c>
      <c r="D90" s="146">
        <v>89</v>
      </c>
      <c r="E90" s="146">
        <v>16</v>
      </c>
      <c r="F90" s="146">
        <v>2</v>
      </c>
      <c r="G90" s="133"/>
    </row>
    <row r="91" spans="1:7" ht="20.25">
      <c r="A91" s="192">
        <v>40656</v>
      </c>
      <c r="B91" s="145">
        <v>33.28</v>
      </c>
      <c r="C91" s="143">
        <v>9.65</v>
      </c>
      <c r="D91" s="146">
        <v>78</v>
      </c>
      <c r="E91" s="146">
        <v>1</v>
      </c>
      <c r="F91" s="146">
        <v>2</v>
      </c>
      <c r="G91" s="133" t="s">
        <v>1</v>
      </c>
    </row>
    <row r="92" spans="1:7" ht="20.25">
      <c r="A92" s="192">
        <v>40657</v>
      </c>
      <c r="B92" s="150">
        <f>-G92</f>
        <v>0</v>
      </c>
      <c r="C92" s="150">
        <f>-H92</f>
        <v>0</v>
      </c>
      <c r="D92" s="150">
        <f>-I92</f>
        <v>0</v>
      </c>
      <c r="E92" s="150">
        <f>-J92</f>
        <v>0</v>
      </c>
      <c r="F92" s="150">
        <f>-K92</f>
        <v>0</v>
      </c>
      <c r="G92" s="133"/>
    </row>
    <row r="93" spans="1:7" ht="20.25">
      <c r="A93" s="192">
        <v>40658</v>
      </c>
      <c r="B93" s="145">
        <v>132.05</v>
      </c>
      <c r="C93" s="143">
        <v>1.31</v>
      </c>
      <c r="D93" s="146">
        <v>1</v>
      </c>
      <c r="E93" s="146">
        <v>18</v>
      </c>
      <c r="F93" s="146">
        <v>3</v>
      </c>
      <c r="G93" s="133"/>
    </row>
    <row r="94" spans="1:7" ht="20.25">
      <c r="A94" s="192">
        <v>40659</v>
      </c>
      <c r="B94" s="145">
        <v>184.8</v>
      </c>
      <c r="C94" s="143">
        <v>57.01</v>
      </c>
      <c r="D94" s="146">
        <v>99</v>
      </c>
      <c r="E94" s="146">
        <v>16</v>
      </c>
      <c r="F94" s="150">
        <f>-I94</f>
        <v>0</v>
      </c>
      <c r="G94" s="133"/>
    </row>
    <row r="95" spans="1:7" ht="20.25">
      <c r="A95" s="192">
        <v>40660</v>
      </c>
      <c r="B95" s="145">
        <v>134.07</v>
      </c>
      <c r="C95" s="143">
        <v>29.13</v>
      </c>
      <c r="D95" s="146">
        <v>69</v>
      </c>
      <c r="E95" s="146">
        <v>16</v>
      </c>
      <c r="F95" s="150">
        <f>-I95</f>
        <v>0</v>
      </c>
      <c r="G95" s="133"/>
    </row>
    <row r="96" spans="1:7" ht="20.25">
      <c r="A96" s="192">
        <v>40661</v>
      </c>
      <c r="B96" s="145">
        <v>180.75</v>
      </c>
      <c r="C96" s="143">
        <v>26.5</v>
      </c>
      <c r="D96" s="146">
        <v>65</v>
      </c>
      <c r="E96" s="146">
        <v>23</v>
      </c>
      <c r="F96" s="146">
        <v>1</v>
      </c>
      <c r="G96" s="133"/>
    </row>
    <row r="97" spans="1:7" ht="20.25">
      <c r="A97" s="192">
        <v>40662</v>
      </c>
      <c r="B97" s="145">
        <v>152.24</v>
      </c>
      <c r="C97" s="143">
        <v>42.72</v>
      </c>
      <c r="D97" s="146">
        <v>83</v>
      </c>
      <c r="E97" s="146">
        <v>17</v>
      </c>
      <c r="F97" s="146">
        <v>1</v>
      </c>
      <c r="G97" s="133"/>
    </row>
    <row r="98" spans="1:8" ht="20.25">
      <c r="A98" s="192">
        <v>40663</v>
      </c>
      <c r="B98" s="198">
        <v>67.18</v>
      </c>
      <c r="C98" s="193">
        <v>11.48</v>
      </c>
      <c r="D98" s="197">
        <v>88</v>
      </c>
      <c r="E98" s="197">
        <v>3</v>
      </c>
      <c r="F98" s="197">
        <v>5</v>
      </c>
      <c r="G98" s="133"/>
      <c r="H98" s="36" t="s">
        <v>1</v>
      </c>
    </row>
    <row r="99" spans="1:7" ht="20.25">
      <c r="A99" s="53" t="s">
        <v>36</v>
      </c>
      <c r="B99" s="134">
        <f>SUM(B69:B98)</f>
        <v>3498.9900000000002</v>
      </c>
      <c r="C99" s="135">
        <f>SUM(C69:C98)</f>
        <v>695.0899999999999</v>
      </c>
      <c r="D99" s="136">
        <f>SUM(D69:D98)</f>
        <v>2059</v>
      </c>
      <c r="E99" s="136">
        <f>SUM(E69:E98)</f>
        <v>368</v>
      </c>
      <c r="F99" s="136">
        <f>SUM(F69:F98)</f>
        <v>41</v>
      </c>
      <c r="G99" s="51"/>
    </row>
    <row r="100" spans="1:6" ht="18">
      <c r="A100" s="46"/>
      <c r="B100" s="46"/>
      <c r="C100" s="58"/>
      <c r="D100" s="47"/>
      <c r="E100" s="48"/>
      <c r="F100" s="49"/>
    </row>
    <row r="101" spans="1:7" ht="16.5" customHeight="1">
      <c r="A101" s="43"/>
      <c r="B101" s="43"/>
      <c r="C101" s="50"/>
      <c r="D101" s="44"/>
      <c r="E101" s="45"/>
      <c r="F101" s="43"/>
      <c r="G101" s="36" t="s">
        <v>1</v>
      </c>
    </row>
    <row r="102" spans="1:6" ht="20.25">
      <c r="A102" s="51"/>
      <c r="B102" s="51"/>
      <c r="C102" s="52"/>
      <c r="D102" s="53"/>
      <c r="E102" s="54"/>
      <c r="F102" s="51" t="s">
        <v>1</v>
      </c>
    </row>
    <row r="103" spans="1:7" ht="20.25">
      <c r="A103" s="51"/>
      <c r="B103" s="51"/>
      <c r="C103" s="52"/>
      <c r="D103" s="53"/>
      <c r="E103" s="54"/>
      <c r="F103" s="51"/>
      <c r="G103" s="36" t="s">
        <v>1</v>
      </c>
    </row>
    <row r="104" spans="1:6" ht="20.25">
      <c r="A104" s="51"/>
      <c r="B104" s="51"/>
      <c r="C104" s="52"/>
      <c r="D104" s="53"/>
      <c r="E104" s="54"/>
      <c r="F104" s="51"/>
    </row>
    <row r="105" spans="1:6" ht="20.25">
      <c r="A105" s="51"/>
      <c r="B105" s="51"/>
      <c r="C105" s="52"/>
      <c r="D105" s="53"/>
      <c r="E105" s="54"/>
      <c r="F105" s="51"/>
    </row>
  </sheetData>
  <sheetProtection/>
  <printOptions/>
  <pageMargins left="0.7" right="0.7" top="0.52" bottom="0.75" header="0.3" footer="0.3"/>
  <pageSetup fitToHeight="2" fitToWidth="1" horizontalDpi="600" verticalDpi="600" orientation="portrait" scale="52" r:id="rId1"/>
  <rowBreaks count="2" manualBreakCount="2">
    <brk id="62" max="255" man="1"/>
    <brk id="63" max="255" man="1"/>
  </rowBreaks>
  <colBreaks count="1" manualBreakCount="1">
    <brk id="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tabSelected="1" zoomScale="75" zoomScaleNormal="75" zoomScalePageLayoutView="0" workbookViewId="0" topLeftCell="A1">
      <selection activeCell="I56" sqref="I56"/>
    </sheetView>
  </sheetViews>
  <sheetFormatPr defaultColWidth="9.140625" defaultRowHeight="12.75"/>
  <cols>
    <col min="1" max="1" width="77.140625" style="36" customWidth="1"/>
    <col min="2" max="2" width="15.140625" style="36" customWidth="1"/>
    <col min="3" max="3" width="15.28125" style="55" customWidth="1"/>
    <col min="4" max="4" width="15.00390625" style="56" customWidth="1"/>
    <col min="5" max="5" width="15.7109375" style="57" customWidth="1"/>
    <col min="6" max="6" width="17.7109375" style="36" customWidth="1"/>
    <col min="7" max="7" width="9.140625" style="36" customWidth="1"/>
    <col min="8" max="8" width="9.8515625" style="36" bestFit="1" customWidth="1"/>
    <col min="9" max="16384" width="9.140625" style="36" customWidth="1"/>
  </cols>
  <sheetData>
    <row r="1" spans="1:7" s="6" customFormat="1" ht="26.25">
      <c r="A1" s="69" t="s">
        <v>0</v>
      </c>
      <c r="B1" s="70"/>
      <c r="C1" s="71"/>
      <c r="D1" s="71"/>
      <c r="E1" s="72"/>
      <c r="F1" s="73"/>
      <c r="G1" s="79"/>
    </row>
    <row r="2" spans="1:7" s="6" customFormat="1" ht="27" thickBot="1">
      <c r="A2" s="74" t="s">
        <v>69</v>
      </c>
      <c r="B2" s="75"/>
      <c r="C2" s="76"/>
      <c r="D2" s="76"/>
      <c r="E2" s="77"/>
      <c r="F2" s="78"/>
      <c r="G2" s="79"/>
    </row>
    <row r="3" spans="1:7" s="14" customFormat="1" ht="24" thickBot="1">
      <c r="A3" s="80"/>
      <c r="B3" s="80"/>
      <c r="C3" s="79" t="s">
        <v>1</v>
      </c>
      <c r="D3" s="79"/>
      <c r="E3" s="81"/>
      <c r="F3" s="79"/>
      <c r="G3" s="79"/>
    </row>
    <row r="4" spans="1:8" s="19" customFormat="1" ht="21" customHeight="1" thickBot="1">
      <c r="A4" s="15" t="s">
        <v>2</v>
      </c>
      <c r="B4" s="23"/>
      <c r="C4" s="22"/>
      <c r="D4" s="22"/>
      <c r="E4" s="25"/>
      <c r="F4" s="18"/>
      <c r="G4" s="82"/>
      <c r="H4" s="20"/>
    </row>
    <row r="5" spans="1:8" s="19" customFormat="1" ht="20.25">
      <c r="A5" s="83" t="s">
        <v>3</v>
      </c>
      <c r="B5" s="83"/>
      <c r="C5" s="22"/>
      <c r="D5" s="22"/>
      <c r="E5" s="84">
        <v>521.57</v>
      </c>
      <c r="F5" s="21">
        <f>E5/E8</f>
        <v>0.1733620070731513</v>
      </c>
      <c r="G5" s="82"/>
      <c r="H5" s="65" t="s">
        <v>1</v>
      </c>
    </row>
    <row r="6" spans="1:8" s="19" customFormat="1" ht="20.25">
      <c r="A6" s="83" t="s">
        <v>40</v>
      </c>
      <c r="B6" s="83"/>
      <c r="C6" s="22"/>
      <c r="D6" s="22"/>
      <c r="E6" s="84">
        <v>856.72</v>
      </c>
      <c r="F6" s="21">
        <f>E6/E8</f>
        <v>0.2847608158055681</v>
      </c>
      <c r="G6" s="82"/>
      <c r="H6" s="66"/>
    </row>
    <row r="7" spans="1:8" s="19" customFormat="1" ht="21" thickBot="1">
      <c r="A7" s="83" t="s">
        <v>4</v>
      </c>
      <c r="B7" s="83"/>
      <c r="C7" s="22"/>
      <c r="D7" s="22"/>
      <c r="E7" s="84">
        <v>1630.27</v>
      </c>
      <c r="F7" s="21">
        <f>E7/E8</f>
        <v>0.5418771771212806</v>
      </c>
      <c r="G7" s="82"/>
      <c r="H7" s="65"/>
    </row>
    <row r="8" spans="1:8" s="19" customFormat="1" ht="21" customHeight="1" thickBot="1">
      <c r="A8" s="83" t="s">
        <v>28</v>
      </c>
      <c r="B8" s="82"/>
      <c r="C8" s="22"/>
      <c r="D8" s="22"/>
      <c r="E8" s="24">
        <f>SUM(E5:E7)</f>
        <v>3008.56</v>
      </c>
      <c r="F8" s="18"/>
      <c r="G8" s="82"/>
      <c r="H8" s="65"/>
    </row>
    <row r="9" spans="1:8" s="19" customFormat="1" ht="21" customHeight="1">
      <c r="A9" s="83"/>
      <c r="B9" s="82"/>
      <c r="C9" s="22"/>
      <c r="D9" s="22"/>
      <c r="E9" s="25"/>
      <c r="F9" s="160"/>
      <c r="G9" s="82"/>
      <c r="H9" s="65"/>
    </row>
    <row r="10" spans="1:8" s="19" customFormat="1" ht="21" customHeight="1" thickBot="1">
      <c r="A10" s="23"/>
      <c r="B10" s="23"/>
      <c r="C10" s="22"/>
      <c r="D10" s="22"/>
      <c r="E10" s="82"/>
      <c r="F10" s="161"/>
      <c r="G10" s="82"/>
      <c r="H10" s="64"/>
    </row>
    <row r="11" spans="1:8" s="19" customFormat="1" ht="21" thickBot="1">
      <c r="A11" s="26" t="s">
        <v>45</v>
      </c>
      <c r="B11" s="62"/>
      <c r="C11" s="27"/>
      <c r="D11" s="28"/>
      <c r="E11" s="25"/>
      <c r="F11" s="161"/>
      <c r="G11" s="82"/>
      <c r="H11" s="20"/>
    </row>
    <row r="12" spans="1:8" s="19" customFormat="1" ht="20.25">
      <c r="A12" s="85" t="s">
        <v>5</v>
      </c>
      <c r="B12" s="85"/>
      <c r="C12" s="86"/>
      <c r="D12" s="87"/>
      <c r="E12" s="88">
        <v>82.93</v>
      </c>
      <c r="F12" s="29"/>
      <c r="G12" s="82" t="s">
        <v>1</v>
      </c>
      <c r="H12" s="67"/>
    </row>
    <row r="13" spans="1:8" s="19" customFormat="1" ht="20.25">
      <c r="A13" s="85" t="s">
        <v>43</v>
      </c>
      <c r="B13" s="85" t="s">
        <v>1</v>
      </c>
      <c r="C13" s="86"/>
      <c r="D13" s="87"/>
      <c r="E13" s="88">
        <v>549.31</v>
      </c>
      <c r="F13" s="29"/>
      <c r="G13" s="82"/>
      <c r="H13" s="67"/>
    </row>
    <row r="14" spans="1:8" s="19" customFormat="1" ht="20.25">
      <c r="A14" s="85" t="s">
        <v>53</v>
      </c>
      <c r="B14" s="85"/>
      <c r="C14" s="86" t="s">
        <v>10</v>
      </c>
      <c r="D14" s="87"/>
      <c r="E14" s="88">
        <v>73.54</v>
      </c>
      <c r="F14" s="29"/>
      <c r="G14" s="82"/>
      <c r="H14" s="67"/>
    </row>
    <row r="15" spans="1:8" s="19" customFormat="1" ht="20.25">
      <c r="A15" s="51" t="s">
        <v>46</v>
      </c>
      <c r="B15" s="51"/>
      <c r="C15" s="89"/>
      <c r="D15" s="89"/>
      <c r="E15" s="90">
        <v>8.35</v>
      </c>
      <c r="F15" s="89"/>
      <c r="G15" s="82"/>
      <c r="H15" s="20"/>
    </row>
    <row r="16" spans="1:8" s="19" customFormat="1" ht="20.25">
      <c r="A16" s="85" t="s">
        <v>6</v>
      </c>
      <c r="B16" s="85"/>
      <c r="C16" s="86"/>
      <c r="D16" s="87"/>
      <c r="E16" s="88">
        <v>110.53</v>
      </c>
      <c r="F16" s="29"/>
      <c r="G16" s="82" t="s">
        <v>1</v>
      </c>
      <c r="H16" s="20" t="s">
        <v>1</v>
      </c>
    </row>
    <row r="17" spans="1:8" s="19" customFormat="1" ht="20.25">
      <c r="A17" s="85" t="s">
        <v>8</v>
      </c>
      <c r="B17" s="85"/>
      <c r="C17" s="86"/>
      <c r="D17" s="87"/>
      <c r="E17" s="88">
        <v>105.17</v>
      </c>
      <c r="F17" s="29"/>
      <c r="G17" s="82" t="s">
        <v>1</v>
      </c>
      <c r="H17" s="20"/>
    </row>
    <row r="18" spans="1:8" s="19" customFormat="1" ht="20.25">
      <c r="A18" s="85" t="s">
        <v>7</v>
      </c>
      <c r="B18" s="85"/>
      <c r="C18" s="86"/>
      <c r="D18" s="87"/>
      <c r="E18" s="141">
        <v>0</v>
      </c>
      <c r="F18" s="29"/>
      <c r="G18" s="82"/>
      <c r="H18" s="20"/>
    </row>
    <row r="19" spans="1:8" s="19" customFormat="1" ht="20.25">
      <c r="A19" s="85" t="s">
        <v>9</v>
      </c>
      <c r="B19" s="85"/>
      <c r="C19" s="86"/>
      <c r="D19" s="87"/>
      <c r="E19" s="141">
        <v>0</v>
      </c>
      <c r="F19" s="29"/>
      <c r="G19" s="82"/>
      <c r="H19" s="20"/>
    </row>
    <row r="20" spans="1:8" s="19" customFormat="1" ht="20.25">
      <c r="A20" s="85" t="s">
        <v>47</v>
      </c>
      <c r="B20" s="85"/>
      <c r="C20" s="86"/>
      <c r="D20" s="87"/>
      <c r="E20" s="141">
        <v>0</v>
      </c>
      <c r="F20" s="29"/>
      <c r="G20" s="82"/>
      <c r="H20" s="20"/>
    </row>
    <row r="21" spans="1:8" s="19" customFormat="1" ht="21" thickBot="1">
      <c r="A21" s="85" t="s">
        <v>48</v>
      </c>
      <c r="B21" s="85"/>
      <c r="C21" s="86"/>
      <c r="D21" s="87"/>
      <c r="E21" s="141">
        <v>0</v>
      </c>
      <c r="F21" s="29"/>
      <c r="G21" s="82" t="s">
        <v>1</v>
      </c>
      <c r="H21" s="20"/>
    </row>
    <row r="22" spans="1:8" s="19" customFormat="1" ht="21" thickBot="1">
      <c r="A22" s="85"/>
      <c r="B22" s="85"/>
      <c r="C22" s="86"/>
      <c r="D22" s="87"/>
      <c r="E22" s="24">
        <f>SUM(E12:E21)</f>
        <v>929.8299999999999</v>
      </c>
      <c r="F22" s="29"/>
      <c r="G22" s="82"/>
      <c r="H22" s="20"/>
    </row>
    <row r="23" spans="1:8" s="19" customFormat="1" ht="21" thickBot="1">
      <c r="A23" s="85"/>
      <c r="B23" s="85"/>
      <c r="C23" s="86"/>
      <c r="D23" s="87"/>
      <c r="E23" s="30"/>
      <c r="F23" s="29"/>
      <c r="G23" s="82"/>
      <c r="H23" s="20"/>
    </row>
    <row r="24" spans="1:8" s="19" customFormat="1" ht="21" thickBot="1">
      <c r="A24" s="92" t="s">
        <v>52</v>
      </c>
      <c r="B24" s="93"/>
      <c r="C24" s="94"/>
      <c r="D24" s="95"/>
      <c r="E24" s="96"/>
      <c r="F24" s="29" t="s">
        <v>10</v>
      </c>
      <c r="G24" s="82"/>
      <c r="H24" s="20" t="s">
        <v>1</v>
      </c>
    </row>
    <row r="25" spans="1:7" ht="20.25">
      <c r="A25" s="51"/>
      <c r="B25" s="51"/>
      <c r="C25" s="52"/>
      <c r="D25" s="53"/>
      <c r="E25" s="201"/>
      <c r="F25" s="51"/>
      <c r="G25" s="51"/>
    </row>
    <row r="26" spans="1:8" s="19" customFormat="1" ht="20.25">
      <c r="A26" s="51" t="s">
        <v>37</v>
      </c>
      <c r="B26" s="51"/>
      <c r="C26" s="89"/>
      <c r="D26" s="89"/>
      <c r="E26" s="141">
        <v>0</v>
      </c>
      <c r="F26" s="86" t="s">
        <v>1</v>
      </c>
      <c r="G26" s="82"/>
      <c r="H26" s="20"/>
    </row>
    <row r="27" spans="1:8" s="19" customFormat="1" ht="20.25">
      <c r="A27" s="51" t="s">
        <v>11</v>
      </c>
      <c r="B27" s="51"/>
      <c r="C27" s="89"/>
      <c r="D27" s="89"/>
      <c r="E27" s="141">
        <v>0</v>
      </c>
      <c r="F27" s="89"/>
      <c r="G27" s="82"/>
      <c r="H27" s="20"/>
    </row>
    <row r="28" spans="1:8" s="19" customFormat="1" ht="20.25">
      <c r="A28" s="51" t="s">
        <v>12</v>
      </c>
      <c r="B28" s="51"/>
      <c r="C28" s="89"/>
      <c r="D28" s="89"/>
      <c r="E28" s="88">
        <v>2.91</v>
      </c>
      <c r="F28" s="89"/>
      <c r="G28" s="82"/>
      <c r="H28" s="20"/>
    </row>
    <row r="29" spans="1:8" s="19" customFormat="1" ht="20.25">
      <c r="A29" s="51" t="s">
        <v>13</v>
      </c>
      <c r="B29" s="51"/>
      <c r="C29" s="89"/>
      <c r="D29" s="89"/>
      <c r="E29" s="98">
        <v>42.12</v>
      </c>
      <c r="F29" s="89"/>
      <c r="G29" s="82"/>
      <c r="H29" s="20"/>
    </row>
    <row r="30" spans="1:8" s="19" customFormat="1" ht="20.25">
      <c r="A30" s="51" t="s">
        <v>14</v>
      </c>
      <c r="B30" s="51"/>
      <c r="C30" s="89"/>
      <c r="D30" s="89"/>
      <c r="E30" s="88">
        <v>2.04</v>
      </c>
      <c r="F30" s="89"/>
      <c r="G30" s="82"/>
      <c r="H30" s="20"/>
    </row>
    <row r="31" spans="1:8" s="19" customFormat="1" ht="20.25">
      <c r="A31" s="51" t="s">
        <v>15</v>
      </c>
      <c r="B31" s="51"/>
      <c r="C31" s="89"/>
      <c r="D31" s="89"/>
      <c r="E31" s="141">
        <v>0</v>
      </c>
      <c r="F31" s="89"/>
      <c r="G31" s="82"/>
      <c r="H31" s="20"/>
    </row>
    <row r="32" spans="1:8" s="19" customFormat="1" ht="20.25">
      <c r="A32" s="51" t="s">
        <v>16</v>
      </c>
      <c r="B32" s="51"/>
      <c r="C32" s="89"/>
      <c r="D32" s="89"/>
      <c r="E32" s="141">
        <v>0</v>
      </c>
      <c r="F32" s="89"/>
      <c r="G32" s="82" t="s">
        <v>1</v>
      </c>
      <c r="H32" s="20"/>
    </row>
    <row r="33" spans="1:8" s="19" customFormat="1" ht="20.25">
      <c r="A33" s="51" t="s">
        <v>17</v>
      </c>
      <c r="B33" s="51"/>
      <c r="C33" s="89"/>
      <c r="D33" s="89"/>
      <c r="E33" s="98">
        <v>3.99</v>
      </c>
      <c r="F33" s="89" t="s">
        <v>1</v>
      </c>
      <c r="G33" s="82" t="s">
        <v>1</v>
      </c>
      <c r="H33" s="20"/>
    </row>
    <row r="34" spans="1:8" s="19" customFormat="1" ht="20.25">
      <c r="A34" s="51" t="s">
        <v>38</v>
      </c>
      <c r="B34" s="51"/>
      <c r="C34" s="89"/>
      <c r="D34" s="89"/>
      <c r="E34" s="203">
        <v>0</v>
      </c>
      <c r="F34" s="86"/>
      <c r="G34" s="82"/>
      <c r="H34" s="20"/>
    </row>
    <row r="35" spans="1:8" s="19" customFormat="1" ht="20.25">
      <c r="A35" s="51" t="s">
        <v>51</v>
      </c>
      <c r="B35" s="51"/>
      <c r="C35" s="89"/>
      <c r="D35" s="89"/>
      <c r="E35" s="141">
        <v>0</v>
      </c>
      <c r="F35" s="86"/>
      <c r="G35" s="82"/>
      <c r="H35" s="20"/>
    </row>
    <row r="36" spans="1:8" s="19" customFormat="1" ht="21" thickBot="1">
      <c r="A36" s="51" t="s">
        <v>18</v>
      </c>
      <c r="B36" s="51"/>
      <c r="C36" s="89"/>
      <c r="D36" s="89"/>
      <c r="E36" s="204">
        <v>0</v>
      </c>
      <c r="F36" s="86" t="s">
        <v>1</v>
      </c>
      <c r="G36" s="82" t="s">
        <v>1</v>
      </c>
      <c r="H36" s="20"/>
    </row>
    <row r="37" spans="1:8" s="19" customFormat="1" ht="21" thickTop="1">
      <c r="A37" s="51"/>
      <c r="B37" s="51"/>
      <c r="C37" s="89"/>
      <c r="D37" s="89"/>
      <c r="E37" s="25">
        <f>SUM(E26:E36)</f>
        <v>51.06</v>
      </c>
      <c r="F37" s="86"/>
      <c r="G37" s="82"/>
      <c r="H37" s="20"/>
    </row>
    <row r="38" spans="1:8" s="19" customFormat="1" ht="21" thickBot="1">
      <c r="A38" s="101"/>
      <c r="B38" s="101"/>
      <c r="C38" s="89"/>
      <c r="D38" s="102"/>
      <c r="E38" s="25"/>
      <c r="F38" s="32"/>
      <c r="G38" s="82"/>
      <c r="H38" s="20"/>
    </row>
    <row r="39" spans="1:8" s="19" customFormat="1" ht="21" thickBot="1">
      <c r="A39" s="15" t="s">
        <v>19</v>
      </c>
      <c r="B39" s="23"/>
      <c r="C39" s="103"/>
      <c r="D39" s="83"/>
      <c r="E39" s="104"/>
      <c r="F39" s="18"/>
      <c r="G39" s="82" t="s">
        <v>1</v>
      </c>
      <c r="H39" s="20"/>
    </row>
    <row r="40" spans="1:8" s="19" customFormat="1" ht="20.25">
      <c r="A40" s="83" t="s">
        <v>20</v>
      </c>
      <c r="B40" s="83"/>
      <c r="C40" s="22"/>
      <c r="D40" s="22" t="s">
        <v>1</v>
      </c>
      <c r="E40" s="88">
        <v>209.73</v>
      </c>
      <c r="F40" s="18"/>
      <c r="G40" s="82"/>
      <c r="H40" s="20"/>
    </row>
    <row r="41" spans="1:8" s="19" customFormat="1" ht="20.25">
      <c r="A41" s="83" t="s">
        <v>39</v>
      </c>
      <c r="B41" s="83"/>
      <c r="C41" s="22"/>
      <c r="D41" s="22"/>
      <c r="E41" s="88">
        <v>4.84</v>
      </c>
      <c r="F41" s="18"/>
      <c r="G41" s="82"/>
      <c r="H41" s="20" t="s">
        <v>1</v>
      </c>
    </row>
    <row r="42" spans="1:8" s="19" customFormat="1" ht="20.25">
      <c r="A42" s="83" t="s">
        <v>21</v>
      </c>
      <c r="B42" s="83"/>
      <c r="C42" s="22"/>
      <c r="D42" s="22"/>
      <c r="E42" s="141">
        <v>0</v>
      </c>
      <c r="F42" s="18"/>
      <c r="G42" s="82"/>
      <c r="H42" s="20"/>
    </row>
    <row r="43" spans="1:8" s="19" customFormat="1" ht="20.25">
      <c r="A43" s="83" t="s">
        <v>22</v>
      </c>
      <c r="B43" s="83"/>
      <c r="C43" s="22"/>
      <c r="D43" s="22"/>
      <c r="E43" s="141">
        <v>0</v>
      </c>
      <c r="F43" s="18"/>
      <c r="G43" s="82"/>
      <c r="H43" s="20"/>
    </row>
    <row r="44" spans="1:8" s="19" customFormat="1" ht="20.25">
      <c r="A44" s="83" t="s">
        <v>23</v>
      </c>
      <c r="B44" s="83"/>
      <c r="C44" s="22"/>
      <c r="D44" s="22"/>
      <c r="E44" s="140">
        <v>16.98</v>
      </c>
      <c r="F44" s="18"/>
      <c r="G44" s="82"/>
      <c r="H44" s="20"/>
    </row>
    <row r="45" spans="1:8" s="19" customFormat="1" ht="21" customHeight="1">
      <c r="A45" s="83" t="s">
        <v>24</v>
      </c>
      <c r="B45" s="83"/>
      <c r="C45" s="22"/>
      <c r="D45" s="22"/>
      <c r="E45" s="140">
        <v>8.85</v>
      </c>
      <c r="F45" s="18"/>
      <c r="G45" s="82"/>
      <c r="H45" s="20"/>
    </row>
    <row r="46" spans="1:8" s="19" customFormat="1" ht="21" customHeight="1">
      <c r="A46" s="83" t="s">
        <v>49</v>
      </c>
      <c r="B46" s="83"/>
      <c r="C46" s="22"/>
      <c r="D46" s="22"/>
      <c r="E46" s="140"/>
      <c r="F46" s="18"/>
      <c r="G46" s="82"/>
      <c r="H46" s="20"/>
    </row>
    <row r="47" spans="1:8" s="19" customFormat="1" ht="21" customHeight="1" thickBot="1">
      <c r="A47" s="83" t="s">
        <v>50</v>
      </c>
      <c r="B47" s="83"/>
      <c r="C47" s="22"/>
      <c r="D47" s="22"/>
      <c r="E47" s="141">
        <v>0</v>
      </c>
      <c r="F47" s="18"/>
      <c r="G47" s="82"/>
      <c r="H47" s="20"/>
    </row>
    <row r="48" spans="1:8" s="19" customFormat="1" ht="21" customHeight="1" thickBot="1">
      <c r="A48" s="83" t="s">
        <v>1</v>
      </c>
      <c r="B48" s="83"/>
      <c r="C48" s="22"/>
      <c r="D48" s="22"/>
      <c r="E48" s="68">
        <f>SUM(E40:E47)</f>
        <v>240.39999999999998</v>
      </c>
      <c r="F48" s="18"/>
      <c r="G48" s="82"/>
      <c r="H48" s="20"/>
    </row>
    <row r="49" spans="1:7" s="33" customFormat="1" ht="21" customHeight="1" thickBot="1">
      <c r="A49" s="83"/>
      <c r="B49" s="83"/>
      <c r="C49" s="22"/>
      <c r="D49" s="22"/>
      <c r="E49" s="25"/>
      <c r="F49" s="18"/>
      <c r="G49" s="105"/>
    </row>
    <row r="50" spans="1:8" s="19" customFormat="1" ht="21" customHeight="1" thickBot="1">
      <c r="A50" s="15" t="s">
        <v>25</v>
      </c>
      <c r="B50" s="23"/>
      <c r="C50" s="34"/>
      <c r="D50" s="23"/>
      <c r="E50" s="35">
        <f>E22+E48</f>
        <v>1170.23</v>
      </c>
      <c r="F50" s="18"/>
      <c r="G50" s="82"/>
      <c r="H50" s="20"/>
    </row>
    <row r="51" spans="1:8" s="19" customFormat="1" ht="18.75" customHeight="1">
      <c r="A51" s="83"/>
      <c r="B51" s="83"/>
      <c r="C51" s="22"/>
      <c r="D51" s="22"/>
      <c r="E51" s="25"/>
      <c r="F51" s="18"/>
      <c r="G51" s="82"/>
      <c r="H51" s="20"/>
    </row>
    <row r="52" spans="1:7" ht="20.25">
      <c r="A52" s="83"/>
      <c r="B52" s="83"/>
      <c r="C52" s="83"/>
      <c r="D52" s="83"/>
      <c r="E52" s="25"/>
      <c r="F52" s="79"/>
      <c r="G52" s="51"/>
    </row>
    <row r="53" spans="1:7" s="31" customFormat="1" ht="20.25">
      <c r="A53" s="106" t="s">
        <v>26</v>
      </c>
      <c r="B53" s="106"/>
      <c r="C53" s="83"/>
      <c r="D53" s="83"/>
      <c r="E53" s="37">
        <f>B100</f>
        <v>3707.8199999999993</v>
      </c>
      <c r="F53" s="38">
        <v>1</v>
      </c>
      <c r="G53" s="51"/>
    </row>
    <row r="54" spans="1:7" ht="20.25">
      <c r="A54" s="107" t="s">
        <v>27</v>
      </c>
      <c r="B54" s="107"/>
      <c r="C54" s="108"/>
      <c r="D54" s="109"/>
      <c r="E54" s="39">
        <f>E50</f>
        <v>1170.23</v>
      </c>
      <c r="F54" s="38">
        <f>E54/E53</f>
        <v>0.31561132956831783</v>
      </c>
      <c r="G54" s="51"/>
    </row>
    <row r="55" spans="1:7" ht="20.25">
      <c r="A55" s="23" t="s">
        <v>28</v>
      </c>
      <c r="B55" s="23"/>
      <c r="C55" s="110"/>
      <c r="D55" s="110"/>
      <c r="E55" s="39">
        <f>E8</f>
        <v>3008.56</v>
      </c>
      <c r="F55" s="38">
        <f>F53-F54</f>
        <v>0.6843886704316822</v>
      </c>
      <c r="G55" s="51"/>
    </row>
    <row r="56" spans="1:7" ht="20.25">
      <c r="A56" s="111"/>
      <c r="B56" s="111"/>
      <c r="C56" s="112"/>
      <c r="D56" s="113"/>
      <c r="E56" s="59"/>
      <c r="F56" s="114"/>
      <c r="G56" s="51"/>
    </row>
    <row r="57" spans="1:8" s="19" customFormat="1" ht="20.25">
      <c r="A57" s="62" t="s">
        <v>43</v>
      </c>
      <c r="B57" s="85" t="s">
        <v>1</v>
      </c>
      <c r="C57" s="86"/>
      <c r="D57" s="87"/>
      <c r="E57" s="37">
        <v>1492.07</v>
      </c>
      <c r="F57" s="29"/>
      <c r="G57" s="82"/>
      <c r="H57" s="67"/>
    </row>
    <row r="58" spans="1:7" ht="20.25">
      <c r="A58" s="111"/>
      <c r="B58" s="111"/>
      <c r="C58" s="112"/>
      <c r="D58" s="115"/>
      <c r="E58" s="59"/>
      <c r="F58" s="114"/>
      <c r="G58" s="51"/>
    </row>
    <row r="59" spans="1:8" s="19" customFormat="1" ht="20.25">
      <c r="A59" s="116" t="s">
        <v>29</v>
      </c>
      <c r="B59" s="116"/>
      <c r="C59" s="22"/>
      <c r="D59" s="22"/>
      <c r="E59" s="117"/>
      <c r="F59" s="40">
        <v>0</v>
      </c>
      <c r="G59" s="82"/>
      <c r="H59" s="20"/>
    </row>
    <row r="60" spans="1:7" ht="20.25">
      <c r="A60" s="118"/>
      <c r="B60" s="118"/>
      <c r="C60" s="119"/>
      <c r="D60" s="120"/>
      <c r="E60" s="59"/>
      <c r="F60" s="63"/>
      <c r="G60" s="121"/>
    </row>
    <row r="61" spans="1:8" ht="20.25">
      <c r="A61" s="122" t="s">
        <v>30</v>
      </c>
      <c r="B61" s="122"/>
      <c r="C61" s="123"/>
      <c r="D61" s="124"/>
      <c r="E61" s="125"/>
      <c r="F61" s="41">
        <v>0</v>
      </c>
      <c r="G61" s="121"/>
      <c r="H61" s="42"/>
    </row>
    <row r="62" spans="1:7" ht="20.25">
      <c r="A62" s="122" t="s">
        <v>31</v>
      </c>
      <c r="B62" s="122"/>
      <c r="C62" s="126"/>
      <c r="D62" s="127"/>
      <c r="E62" s="59"/>
      <c r="F62" s="41">
        <v>0</v>
      </c>
      <c r="G62" s="51"/>
    </row>
    <row r="63" spans="1:7" ht="20.25">
      <c r="A63" s="122" t="s">
        <v>44</v>
      </c>
      <c r="B63" s="122"/>
      <c r="C63" s="126" t="s">
        <v>1</v>
      </c>
      <c r="D63" s="127"/>
      <c r="E63" s="59"/>
      <c r="F63" s="63"/>
      <c r="G63" s="51"/>
    </row>
    <row r="64" spans="1:6" ht="21" customHeight="1" thickBot="1">
      <c r="A64" s="51"/>
      <c r="B64" s="51"/>
      <c r="C64" s="51"/>
      <c r="D64" s="51"/>
      <c r="E64" s="51"/>
      <c r="F64" s="51"/>
    </row>
    <row r="65" spans="1:6" ht="26.25">
      <c r="A65" s="69" t="s">
        <v>0</v>
      </c>
      <c r="B65" s="70"/>
      <c r="C65" s="71"/>
      <c r="D65" s="71"/>
      <c r="E65" s="72"/>
      <c r="F65" s="73"/>
    </row>
    <row r="66" spans="1:7" ht="27" thickBot="1">
      <c r="A66" s="74" t="s">
        <v>69</v>
      </c>
      <c r="B66" s="75"/>
      <c r="C66" s="76"/>
      <c r="D66" s="76"/>
      <c r="E66" s="77"/>
      <c r="F66" s="78"/>
      <c r="G66" s="51"/>
    </row>
    <row r="67" spans="1:7" ht="20.25">
      <c r="A67" s="51"/>
      <c r="B67" s="51"/>
      <c r="C67" s="51"/>
      <c r="D67" s="51"/>
      <c r="E67" s="51"/>
      <c r="F67" s="128"/>
      <c r="G67" s="51" t="s">
        <v>1</v>
      </c>
    </row>
    <row r="68" spans="1:7" ht="101.25">
      <c r="A68" s="129" t="s">
        <v>32</v>
      </c>
      <c r="B68" s="130" t="s">
        <v>41</v>
      </c>
      <c r="C68" s="130" t="s">
        <v>42</v>
      </c>
      <c r="D68" s="130" t="s">
        <v>33</v>
      </c>
      <c r="E68" s="130" t="s">
        <v>34</v>
      </c>
      <c r="F68" s="130" t="s">
        <v>35</v>
      </c>
      <c r="G68" s="121"/>
    </row>
    <row r="69" spans="1:7" ht="20.25">
      <c r="A69" s="192">
        <v>40664</v>
      </c>
      <c r="B69" s="145">
        <v>13.33</v>
      </c>
      <c r="C69" s="142">
        <v>1.92</v>
      </c>
      <c r="D69" s="146">
        <v>74</v>
      </c>
      <c r="E69" s="150">
        <f>-J69</f>
        <v>0</v>
      </c>
      <c r="F69" s="150">
        <f>-K69</f>
        <v>0</v>
      </c>
      <c r="G69" s="133"/>
    </row>
    <row r="70" spans="1:7" ht="20.25">
      <c r="A70" s="192">
        <v>40665</v>
      </c>
      <c r="B70" s="145">
        <v>82.51</v>
      </c>
      <c r="C70" s="143">
        <v>2.7</v>
      </c>
      <c r="D70" s="146"/>
      <c r="E70" s="146">
        <v>16</v>
      </c>
      <c r="F70" s="150">
        <f>-K70</f>
        <v>0</v>
      </c>
      <c r="G70" s="133"/>
    </row>
    <row r="71" spans="1:7" ht="20.25">
      <c r="A71" s="192">
        <v>40666</v>
      </c>
      <c r="B71" s="145">
        <v>254.16</v>
      </c>
      <c r="C71" s="143">
        <v>64.24</v>
      </c>
      <c r="D71" s="146">
        <v>95</v>
      </c>
      <c r="E71" s="146">
        <v>20</v>
      </c>
      <c r="F71" s="146">
        <v>2</v>
      </c>
      <c r="G71" s="133"/>
    </row>
    <row r="72" spans="1:7" ht="20.25">
      <c r="A72" s="192">
        <v>40667</v>
      </c>
      <c r="B72" s="145">
        <v>132.58</v>
      </c>
      <c r="C72" s="143">
        <v>33.68</v>
      </c>
      <c r="D72" s="146">
        <v>86</v>
      </c>
      <c r="E72" s="146">
        <v>12</v>
      </c>
      <c r="F72" s="146">
        <v>1</v>
      </c>
      <c r="G72" s="133"/>
    </row>
    <row r="73" spans="1:7" ht="20.25">
      <c r="A73" s="192">
        <v>40668</v>
      </c>
      <c r="B73" s="145">
        <v>205.23</v>
      </c>
      <c r="C73" s="143">
        <v>21.13</v>
      </c>
      <c r="D73" s="146">
        <v>71</v>
      </c>
      <c r="E73" s="146">
        <v>22</v>
      </c>
      <c r="F73" s="146">
        <v>2</v>
      </c>
      <c r="G73" s="133"/>
    </row>
    <row r="74" spans="1:7" ht="20.25">
      <c r="A74" s="192">
        <v>40669</v>
      </c>
      <c r="B74" s="145">
        <v>136.91</v>
      </c>
      <c r="C74" s="143">
        <v>44.6</v>
      </c>
      <c r="D74" s="146">
        <v>82</v>
      </c>
      <c r="E74" s="146">
        <v>19</v>
      </c>
      <c r="F74" s="146">
        <v>1</v>
      </c>
      <c r="G74" s="133"/>
    </row>
    <row r="75" spans="1:7" ht="20.25">
      <c r="A75" s="192">
        <v>40670</v>
      </c>
      <c r="B75" s="145">
        <v>40.74</v>
      </c>
      <c r="C75" s="143">
        <v>10.08</v>
      </c>
      <c r="D75" s="146">
        <v>86</v>
      </c>
      <c r="E75" s="146">
        <v>2</v>
      </c>
      <c r="F75" s="146">
        <v>1</v>
      </c>
      <c r="G75" s="133"/>
    </row>
    <row r="76" spans="1:7" ht="20.25">
      <c r="A76" s="192">
        <v>40671</v>
      </c>
      <c r="B76" s="145">
        <v>7.16</v>
      </c>
      <c r="C76" s="143">
        <v>1.84</v>
      </c>
      <c r="D76" s="146">
        <v>40</v>
      </c>
      <c r="E76" s="150">
        <f>-J76</f>
        <v>0</v>
      </c>
      <c r="F76" s="150">
        <f>-K76</f>
        <v>0</v>
      </c>
      <c r="G76" s="133"/>
    </row>
    <row r="77" spans="1:7" ht="20.25">
      <c r="A77" s="192">
        <v>40672</v>
      </c>
      <c r="B77" s="145">
        <v>128.89</v>
      </c>
      <c r="C77" s="143">
        <v>15.3</v>
      </c>
      <c r="D77" s="146">
        <v>1</v>
      </c>
      <c r="E77" s="146">
        <v>18</v>
      </c>
      <c r="F77" s="146">
        <v>3</v>
      </c>
      <c r="G77" s="133"/>
    </row>
    <row r="78" spans="1:7" ht="20.25">
      <c r="A78" s="192">
        <v>40673</v>
      </c>
      <c r="B78" s="145">
        <v>136.4</v>
      </c>
      <c r="C78" s="143">
        <v>40.79</v>
      </c>
      <c r="D78" s="146">
        <v>108</v>
      </c>
      <c r="E78" s="146">
        <v>15</v>
      </c>
      <c r="F78" s="150">
        <f>-K78</f>
        <v>0</v>
      </c>
      <c r="G78" s="133"/>
    </row>
    <row r="79" spans="1:7" ht="20.25">
      <c r="A79" s="192">
        <v>40674</v>
      </c>
      <c r="B79" s="145">
        <v>200.25</v>
      </c>
      <c r="C79" s="143">
        <v>59.14</v>
      </c>
      <c r="D79" s="146">
        <v>79</v>
      </c>
      <c r="E79" s="146">
        <v>18</v>
      </c>
      <c r="F79" s="150">
        <f>-K79</f>
        <v>0</v>
      </c>
      <c r="G79" s="133"/>
    </row>
    <row r="80" spans="1:7" ht="20.25">
      <c r="A80" s="192">
        <v>40675</v>
      </c>
      <c r="B80" s="145">
        <v>140.43</v>
      </c>
      <c r="C80" s="143">
        <v>35.37</v>
      </c>
      <c r="D80" s="146">
        <v>78</v>
      </c>
      <c r="E80" s="146">
        <v>18</v>
      </c>
      <c r="F80" s="146">
        <v>1</v>
      </c>
      <c r="G80" s="133"/>
    </row>
    <row r="81" spans="1:7" ht="20.25">
      <c r="A81" s="192">
        <v>40676</v>
      </c>
      <c r="B81" s="145">
        <v>139.95</v>
      </c>
      <c r="C81" s="143">
        <v>38.53</v>
      </c>
      <c r="D81" s="146">
        <v>88</v>
      </c>
      <c r="E81" s="146">
        <v>18</v>
      </c>
      <c r="F81" s="150">
        <f>-K81</f>
        <v>0</v>
      </c>
      <c r="G81" s="133"/>
    </row>
    <row r="82" spans="1:7" ht="20.25">
      <c r="A82" s="192">
        <v>40677</v>
      </c>
      <c r="B82" s="145">
        <v>47.5</v>
      </c>
      <c r="C82" s="143">
        <v>10.16</v>
      </c>
      <c r="D82" s="146">
        <v>86</v>
      </c>
      <c r="E82" s="146">
        <v>3</v>
      </c>
      <c r="F82" s="146">
        <v>1</v>
      </c>
      <c r="G82" s="133"/>
    </row>
    <row r="83" spans="1:7" ht="20.25">
      <c r="A83" s="192">
        <v>40678</v>
      </c>
      <c r="B83" s="145">
        <v>11.08</v>
      </c>
      <c r="C83" s="143">
        <v>1.36</v>
      </c>
      <c r="D83" s="146">
        <v>60</v>
      </c>
      <c r="E83" s="150">
        <f>-J83</f>
        <v>0</v>
      </c>
      <c r="F83" s="150">
        <f>-K83</f>
        <v>0</v>
      </c>
      <c r="G83" s="133"/>
    </row>
    <row r="84" spans="1:7" ht="20.25">
      <c r="A84" s="192">
        <v>40679</v>
      </c>
      <c r="B84" s="145">
        <v>133.75</v>
      </c>
      <c r="C84" s="143">
        <v>12.52</v>
      </c>
      <c r="D84" s="146">
        <v>1</v>
      </c>
      <c r="E84" s="146">
        <v>17</v>
      </c>
      <c r="F84" s="146">
        <v>1</v>
      </c>
      <c r="G84" s="133"/>
    </row>
    <row r="85" spans="1:7" ht="20.25">
      <c r="A85" s="192">
        <v>40680</v>
      </c>
      <c r="B85" s="145">
        <v>138.61</v>
      </c>
      <c r="C85" s="143">
        <v>40.69</v>
      </c>
      <c r="D85" s="146">
        <v>83</v>
      </c>
      <c r="E85" s="146">
        <v>15</v>
      </c>
      <c r="F85" s="150">
        <f>-K85</f>
        <v>0</v>
      </c>
      <c r="G85" s="133"/>
    </row>
    <row r="86" spans="1:7" ht="20.25">
      <c r="A86" s="192">
        <v>40681</v>
      </c>
      <c r="B86" s="145">
        <v>175.68</v>
      </c>
      <c r="C86" s="143">
        <v>31.24</v>
      </c>
      <c r="D86" s="146">
        <v>87</v>
      </c>
      <c r="E86" s="146">
        <v>13</v>
      </c>
      <c r="F86" s="150">
        <f>-K86</f>
        <v>0</v>
      </c>
      <c r="G86" s="133"/>
    </row>
    <row r="87" spans="1:7" ht="20.25">
      <c r="A87" s="192">
        <v>40682</v>
      </c>
      <c r="B87" s="145">
        <v>215.54</v>
      </c>
      <c r="C87" s="143">
        <v>31.27</v>
      </c>
      <c r="D87" s="146">
        <v>78</v>
      </c>
      <c r="E87" s="146">
        <v>16</v>
      </c>
      <c r="F87" s="146">
        <v>8</v>
      </c>
      <c r="G87" s="133"/>
    </row>
    <row r="88" spans="1:7" ht="20.25">
      <c r="A88" s="192">
        <v>40683</v>
      </c>
      <c r="B88" s="145">
        <v>156.2</v>
      </c>
      <c r="C88" s="143">
        <v>39.11</v>
      </c>
      <c r="D88" s="146">
        <v>83</v>
      </c>
      <c r="E88" s="146">
        <v>14</v>
      </c>
      <c r="F88" s="146">
        <v>3</v>
      </c>
      <c r="G88" s="133"/>
    </row>
    <row r="89" spans="1:7" ht="20.25">
      <c r="A89" s="192">
        <v>40684</v>
      </c>
      <c r="B89" s="145">
        <v>62.44</v>
      </c>
      <c r="C89" s="143">
        <v>9.04</v>
      </c>
      <c r="D89" s="146">
        <v>80</v>
      </c>
      <c r="E89" s="146">
        <v>3</v>
      </c>
      <c r="F89" s="146">
        <v>1</v>
      </c>
      <c r="G89" s="133"/>
    </row>
    <row r="90" spans="1:7" ht="20.25">
      <c r="A90" s="192">
        <v>40685</v>
      </c>
      <c r="B90" s="145">
        <v>12.24</v>
      </c>
      <c r="C90" s="143">
        <v>3.13</v>
      </c>
      <c r="D90" s="146">
        <v>64</v>
      </c>
      <c r="E90" s="150">
        <f>-J90</f>
        <v>0</v>
      </c>
      <c r="F90" s="150">
        <f>-K90</f>
        <v>0</v>
      </c>
      <c r="G90" s="133"/>
    </row>
    <row r="91" spans="1:7" ht="20.25">
      <c r="A91" s="192">
        <v>40686</v>
      </c>
      <c r="B91" s="145">
        <v>128.43</v>
      </c>
      <c r="C91" s="143">
        <v>12.39</v>
      </c>
      <c r="D91" s="150">
        <f>-I91</f>
        <v>0</v>
      </c>
      <c r="E91" s="146">
        <v>24</v>
      </c>
      <c r="F91" s="150">
        <f>-K91</f>
        <v>0</v>
      </c>
      <c r="G91" s="133" t="s">
        <v>1</v>
      </c>
    </row>
    <row r="92" spans="1:7" ht="20.25">
      <c r="A92" s="192">
        <v>40687</v>
      </c>
      <c r="B92" s="145">
        <v>279.85</v>
      </c>
      <c r="C92" s="143">
        <v>116.65</v>
      </c>
      <c r="D92" s="146">
        <v>123</v>
      </c>
      <c r="E92" s="146">
        <v>16</v>
      </c>
      <c r="F92" s="146">
        <v>1</v>
      </c>
      <c r="G92" s="133"/>
    </row>
    <row r="93" spans="1:7" ht="20.25">
      <c r="A93" s="192">
        <v>40688</v>
      </c>
      <c r="B93" s="145">
        <v>159.05</v>
      </c>
      <c r="C93" s="143">
        <v>58.55</v>
      </c>
      <c r="D93" s="146">
        <v>76</v>
      </c>
      <c r="E93" s="146">
        <v>17</v>
      </c>
      <c r="F93" s="150">
        <f>-K93</f>
        <v>0</v>
      </c>
      <c r="G93" s="133"/>
    </row>
    <row r="94" spans="1:7" ht="20.25">
      <c r="A94" s="192">
        <v>40689</v>
      </c>
      <c r="B94" s="145">
        <v>186.89</v>
      </c>
      <c r="C94" s="143">
        <v>33.77</v>
      </c>
      <c r="D94" s="146">
        <v>88</v>
      </c>
      <c r="E94" s="146">
        <v>22</v>
      </c>
      <c r="F94" s="146">
        <v>1</v>
      </c>
      <c r="G94" s="133"/>
    </row>
    <row r="95" spans="1:7" ht="20.25">
      <c r="A95" s="192">
        <v>40690</v>
      </c>
      <c r="B95" s="145">
        <v>173.41</v>
      </c>
      <c r="C95" s="143">
        <v>34.91</v>
      </c>
      <c r="D95" s="146">
        <v>101</v>
      </c>
      <c r="E95" s="146">
        <v>19</v>
      </c>
      <c r="F95" s="146">
        <v>1</v>
      </c>
      <c r="G95" s="133"/>
    </row>
    <row r="96" spans="1:7" ht="20.25">
      <c r="A96" s="192">
        <v>40691</v>
      </c>
      <c r="B96" s="145">
        <v>67.85</v>
      </c>
      <c r="C96" s="143">
        <v>12.25</v>
      </c>
      <c r="D96" s="146">
        <v>75</v>
      </c>
      <c r="E96" s="146">
        <v>3</v>
      </c>
      <c r="F96" s="146">
        <v>1</v>
      </c>
      <c r="G96" s="133"/>
    </row>
    <row r="97" spans="1:7" ht="20.25">
      <c r="A97" s="192">
        <v>40692</v>
      </c>
      <c r="B97" s="145">
        <v>12.61</v>
      </c>
      <c r="C97" s="143">
        <v>5.6</v>
      </c>
      <c r="D97" s="146">
        <v>68</v>
      </c>
      <c r="E97" s="150">
        <f>-J97</f>
        <v>0</v>
      </c>
      <c r="F97" s="150">
        <f>-K97</f>
        <v>0</v>
      </c>
      <c r="G97" s="133"/>
    </row>
    <row r="98" spans="1:8" ht="20.25">
      <c r="A98" s="192">
        <v>40693</v>
      </c>
      <c r="B98" s="145">
        <v>53.9</v>
      </c>
      <c r="C98" s="202">
        <v>0</v>
      </c>
      <c r="D98" s="150">
        <f>-I98</f>
        <v>0</v>
      </c>
      <c r="E98" s="146">
        <v>6</v>
      </c>
      <c r="F98" s="150">
        <f>-K98</f>
        <v>0</v>
      </c>
      <c r="G98" s="133"/>
      <c r="H98" s="36" t="s">
        <v>1</v>
      </c>
    </row>
    <row r="99" spans="1:7" ht="20.25">
      <c r="A99" s="192">
        <v>40694</v>
      </c>
      <c r="B99" s="198">
        <v>74.25</v>
      </c>
      <c r="C99" s="193">
        <v>34.76</v>
      </c>
      <c r="D99" s="197">
        <v>88</v>
      </c>
      <c r="E99" s="197">
        <v>9</v>
      </c>
      <c r="F99" s="197">
        <v>3</v>
      </c>
      <c r="G99" s="133"/>
    </row>
    <row r="100" spans="1:7" ht="20.25">
      <c r="A100" s="53" t="s">
        <v>36</v>
      </c>
      <c r="B100" s="134">
        <f>SUM(B69:B99)</f>
        <v>3707.8199999999993</v>
      </c>
      <c r="C100" s="135">
        <f>SUM(C69:C98)</f>
        <v>821.9599999999999</v>
      </c>
      <c r="D100" s="136">
        <f>SUM(D69:D98)</f>
        <v>2041</v>
      </c>
      <c r="E100" s="136">
        <f>SUM(E69:E98)</f>
        <v>366</v>
      </c>
      <c r="F100" s="136">
        <f>SUM(F69:F99)</f>
        <v>32</v>
      </c>
      <c r="G100" s="51"/>
    </row>
    <row r="101" spans="1:6" ht="18">
      <c r="A101" s="46"/>
      <c r="B101" s="46"/>
      <c r="C101" s="58"/>
      <c r="D101" s="47"/>
      <c r="E101" s="48"/>
      <c r="F101" s="49"/>
    </row>
    <row r="102" spans="1:7" ht="16.5" customHeight="1">
      <c r="A102" s="43"/>
      <c r="B102" s="43"/>
      <c r="C102" s="50"/>
      <c r="D102" s="44"/>
      <c r="E102" s="45"/>
      <c r="F102" s="43"/>
      <c r="G102" s="36" t="s">
        <v>1</v>
      </c>
    </row>
    <row r="103" spans="1:6" ht="20.25">
      <c r="A103" s="51"/>
      <c r="B103" s="51"/>
      <c r="C103" s="52"/>
      <c r="D103" s="53"/>
      <c r="E103" s="54"/>
      <c r="F103" s="51" t="s">
        <v>1</v>
      </c>
    </row>
    <row r="104" spans="1:7" ht="20.25">
      <c r="A104" s="51"/>
      <c r="B104" s="51"/>
      <c r="C104" s="52"/>
      <c r="D104" s="53"/>
      <c r="E104" s="54"/>
      <c r="F104" s="51"/>
      <c r="G104" s="36" t="s">
        <v>1</v>
      </c>
    </row>
    <row r="105" spans="1:6" ht="20.25">
      <c r="A105" s="51"/>
      <c r="B105" s="51"/>
      <c r="C105" s="52"/>
      <c r="D105" s="53"/>
      <c r="E105" s="54"/>
      <c r="F105" s="51"/>
    </row>
    <row r="106" spans="1:6" ht="20.25">
      <c r="A106" s="51"/>
      <c r="B106" s="51"/>
      <c r="C106" s="52"/>
      <c r="D106" s="53"/>
      <c r="E106" s="54"/>
      <c r="F106" s="51"/>
    </row>
  </sheetData>
  <sheetProtection/>
  <printOptions horizontalCentered="1"/>
  <pageMargins left="0.7" right="0.7" top="0.5" bottom="0.5" header="0.3" footer="0.3"/>
  <pageSetup fitToHeight="1" fitToWidth="1" horizontalDpi="600" verticalDpi="600" orientation="portrait" scale="3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6" customWidth="1"/>
    <col min="3" max="3" width="9.140625" style="55" customWidth="1"/>
    <col min="4" max="4" width="9.140625" style="56" customWidth="1"/>
    <col min="5" max="5" width="9.140625" style="57" customWidth="1"/>
    <col min="6" max="16384" width="9.140625" style="36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24.28125" style="0" customWidth="1"/>
    <col min="2" max="2" width="18.7109375" style="0" customWidth="1"/>
  </cols>
  <sheetData>
    <row r="1" spans="1:2" ht="12.75">
      <c r="A1" s="170" t="s">
        <v>59</v>
      </c>
      <c r="B1" s="164"/>
    </row>
    <row r="2" spans="1:2" ht="12.75">
      <c r="A2" t="s">
        <v>66</v>
      </c>
      <c r="B2" s="164"/>
    </row>
    <row r="3" ht="12.75">
      <c r="B3" s="164"/>
    </row>
    <row r="4" spans="1:2" ht="12.75">
      <c r="A4" t="s">
        <v>54</v>
      </c>
      <c r="B4" s="164"/>
    </row>
    <row r="5" spans="1:2" ht="12.75">
      <c r="A5" t="s">
        <v>55</v>
      </c>
      <c r="B5" s="164"/>
    </row>
    <row r="6" spans="1:2" ht="15">
      <c r="A6" t="s">
        <v>56</v>
      </c>
      <c r="B6" s="172"/>
    </row>
    <row r="7" spans="1:2" ht="12.75">
      <c r="A7" t="s">
        <v>57</v>
      </c>
      <c r="B7" s="164"/>
    </row>
    <row r="8" ht="12.75">
      <c r="B8" s="164"/>
    </row>
    <row r="9" spans="1:2" ht="12.75">
      <c r="A9" t="s">
        <v>58</v>
      </c>
      <c r="B9" s="164">
        <f>+B4-B5-B6-B7</f>
        <v>0</v>
      </c>
    </row>
    <row r="10" ht="12.75">
      <c r="B10" s="164"/>
    </row>
    <row r="11" spans="1:2" ht="12.75">
      <c r="A11" s="166">
        <v>1.4</v>
      </c>
      <c r="B11" s="168">
        <f>B7*A11</f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cols>
    <col min="1" max="2" width="9.140625" style="31" customWidth="1"/>
    <col min="3" max="3" width="9.140625" style="157" customWidth="1"/>
    <col min="4" max="4" width="9.140625" style="158" customWidth="1"/>
    <col min="5" max="5" width="9.140625" style="159" customWidth="1"/>
    <col min="6" max="16384" width="9.140625" style="31" customWidth="1"/>
  </cols>
  <sheetData/>
  <sheetProtection/>
  <printOptions/>
  <pageMargins left="0.7" right="0.7" top="0.75" bottom="0.75" header="0.3" footer="0.3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Zorka Neuman</cp:lastModifiedBy>
  <cp:lastPrinted>2011-06-09T20:11:15Z</cp:lastPrinted>
  <dcterms:created xsi:type="dcterms:W3CDTF">2005-03-11T00:18:31Z</dcterms:created>
  <dcterms:modified xsi:type="dcterms:W3CDTF">2011-06-09T20:40:21Z</dcterms:modified>
  <cp:category/>
  <cp:version/>
  <cp:contentType/>
  <cp:contentStatus/>
</cp:coreProperties>
</file>