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6"/>
  </bookViews>
  <sheets>
    <sheet name="JAN 07 " sheetId="1" r:id="rId1"/>
    <sheet name="FEB 07" sheetId="2" r:id="rId2"/>
    <sheet name="MAR 07" sheetId="3" r:id="rId3"/>
    <sheet name="APR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  <sheet name="Oct 07" sheetId="10" r:id="rId10"/>
    <sheet name="NOV 07" sheetId="11" r:id="rId11"/>
    <sheet name="DEC 07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<sst xmlns="http://schemas.openxmlformats.org/spreadsheetml/2006/main" count="607" uniqueCount="79">
  <si>
    <t xml:space="preserve"> </t>
  </si>
  <si>
    <t>R</t>
  </si>
  <si>
    <t>GREEN SHEET</t>
  </si>
  <si>
    <t>CFL REPORT</t>
  </si>
  <si>
    <t>TOTAL % RECYCLED FROM CFL &amp; UVDS CURBSIDE</t>
  </si>
  <si>
    <t>UVDS &amp; UVR DIVERSION RATE</t>
  </si>
  <si>
    <t>UVDS CURBSIDE RECYCLE TONS (from Whitehall Lane Facility daily bale report)</t>
  </si>
  <si>
    <t>UVDS GREEN/WOOD to CFL</t>
  </si>
  <si>
    <t>UVR GREEN/WOOD to CFL</t>
  </si>
  <si>
    <t xml:space="preserve">UVR  ASPHALT / DIRT / CONCRETE </t>
  </si>
  <si>
    <t>UVDS tons disposed at CFL</t>
  </si>
  <si>
    <t>UVDS/UVR Generation = disposal plus recycling (lines 3 &amp; 7)</t>
  </si>
  <si>
    <t>UVDS/UVR Diversion Rate (recycling divided by generation)</t>
  </si>
  <si>
    <t>CFL DIVERSION RATE</t>
  </si>
  <si>
    <t>PUBLIC DELIVERED GREEN / WOOD WASTE</t>
  </si>
  <si>
    <t>PUBLIC DELIVERED ASPHALT / DIRT / CONCRETE</t>
  </si>
  <si>
    <t xml:space="preserve">PUBLIC DELIVERED WHITE METALS </t>
  </si>
  <si>
    <t>Public tons disposed</t>
  </si>
  <si>
    <t>CFL/Public Generation = disposal plus recycling (line 14)</t>
  </si>
  <si>
    <t>CFL/Public Diversion Rate (recycling divided by generation)</t>
  </si>
  <si>
    <t>COMBINED UVDS/UVR/CFL DIVERSION RATE</t>
  </si>
  <si>
    <t>TOTAL TONS DISPOSED AT CFL</t>
  </si>
  <si>
    <t>TOTAL TONS DIVERTED  UVDS/UVR/CFL</t>
  </si>
  <si>
    <t xml:space="preserve">TOTAL GENERATION </t>
  </si>
  <si>
    <t>DIVERSION RATE</t>
  </si>
  <si>
    <t>NOTES:</t>
  </si>
  <si>
    <t>Green sheet = monthly summary of Daily Bale Report of Curbside Recyclables at Whitehall Lane recycling facility</t>
  </si>
  <si>
    <t>CFL REPORT = CLOVER FLAT LANDFILL MONTHLY REPORT</t>
  </si>
  <si>
    <t xml:space="preserve">UVDS = UPPER VALLEY DISPOSAL SERVICE </t>
  </si>
  <si>
    <r>
      <t xml:space="preserve">UVR = UPPER VALLEY RECYCLE    </t>
    </r>
    <r>
      <rPr>
        <b/>
        <sz val="12"/>
        <rFont val="Arial"/>
        <family val="2"/>
      </rPr>
      <t>UVR is a separate entity that services large volume generators or source separated recyclable materials such as cardboard, glass, steel, scrap metal, and pomace</t>
    </r>
  </si>
  <si>
    <r>
      <t xml:space="preserve">CURBSIDE RECYCLING </t>
    </r>
    <r>
      <rPr>
        <b/>
        <sz val="12"/>
        <rFont val="Arial"/>
        <family val="2"/>
      </rPr>
      <t>refers to single stream collection where all recyclables are combined and collected in a single cart</t>
    </r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</si>
  <si>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</si>
  <si>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18.7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</si>
  <si>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5.17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</si>
  <si>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2.43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</si>
  <si>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</t>
    </r>
    <r>
      <rPr>
        <b/>
        <u val="single"/>
        <sz val="14"/>
        <color indexed="10"/>
        <rFont val="Arial"/>
        <family val="2"/>
      </rPr>
      <t xml:space="preserve"> 0 .00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</si>
  <si>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</t>
    </r>
    <r>
      <rPr>
        <b/>
        <u val="single"/>
        <sz val="14"/>
        <color indexed="10"/>
        <rFont val="Arial"/>
        <family val="2"/>
      </rPr>
      <t xml:space="preserve"> 9.50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</si>
  <si>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3.32</t>
    </r>
    <r>
      <rPr>
        <b/>
        <sz val="14"/>
        <rFont val="Arial"/>
        <family val="2"/>
      </rPr>
      <t xml:space="preserve"> 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</si>
  <si>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11.92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</si>
  <si>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82.00</t>
    </r>
    <r>
      <rPr>
        <b/>
        <sz val="14"/>
        <rFont val="Arial"/>
        <family val="2"/>
      </rPr>
      <t xml:space="preserve">   </t>
    </r>
  </si>
  <si>
    <r>
      <t xml:space="preserve">PUBLIC DELIVERED CRT/TVs/Electronics               </t>
    </r>
    <r>
      <rPr>
        <b/>
        <u val="single"/>
        <sz val="14"/>
        <color indexed="10"/>
        <rFont val="Arial"/>
        <family val="2"/>
      </rPr>
      <t xml:space="preserve"> 10.30</t>
    </r>
    <r>
      <rPr>
        <b/>
        <sz val="14"/>
        <rFont val="Arial"/>
        <family val="2"/>
      </rPr>
      <t xml:space="preserve">    </t>
    </r>
  </si>
  <si>
    <r>
      <t xml:space="preserve">PUBLIC DELIVERED OIL, BATTERIES, TIRES            </t>
    </r>
    <r>
      <rPr>
        <b/>
        <u val="single"/>
        <sz val="14"/>
        <color indexed="10"/>
        <rFont val="Arial"/>
        <family val="2"/>
      </rPr>
      <t xml:space="preserve"> 31.40</t>
    </r>
    <r>
      <rPr>
        <b/>
        <sz val="14"/>
        <rFont val="Arial"/>
        <family val="2"/>
      </rPr>
      <t xml:space="preserve">   </t>
    </r>
  </si>
  <si>
    <t>JANUARY 2007</t>
  </si>
  <si>
    <t>DECEMBER  2007</t>
  </si>
  <si>
    <t>FEBRUARY  2007</t>
  </si>
  <si>
    <t>MARCH  2007</t>
  </si>
  <si>
    <t>APRIL  2007</t>
  </si>
  <si>
    <t>MAY 2007</t>
  </si>
  <si>
    <t>JUNE  2007</t>
  </si>
  <si>
    <t>JULY  2007</t>
  </si>
  <si>
    <t>AUGUST  2007</t>
  </si>
  <si>
    <t>SEPTEMBER 2007</t>
  </si>
  <si>
    <t>OCTOBER  2007</t>
  </si>
  <si>
    <t>NOVEMBER  2007</t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</si>
  <si>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</si>
  <si>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u val="single"/>
        <sz val="14"/>
        <color indexed="10"/>
        <rFont val="Arial"/>
        <family val="2"/>
      </rPr>
      <t xml:space="preserve"> 28.59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</si>
  <si>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_127.19____</t>
    </r>
    <r>
      <rPr>
        <b/>
        <sz val="14"/>
        <color indexed="10"/>
        <rFont val="Arial"/>
        <family val="2"/>
      </rPr>
      <t>) 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</si>
  <si>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_87.39)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</si>
  <si>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_61.23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</si>
  <si>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_89.54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</si>
  <si>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_165.94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</si>
  <si>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 xml:space="preserve">(48.38) </t>
    </r>
    <r>
      <rPr>
        <b/>
        <sz val="14"/>
        <rFont val="Arial"/>
        <family val="2"/>
      </rPr>
      <t>including UVDS chip &amp; grind.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</si>
  <si>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(68.80)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</si>
  <si>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TIRES, PAINT   </t>
    </r>
    <r>
      <rPr>
        <b/>
        <u val="single"/>
        <sz val="14"/>
        <color indexed="10"/>
        <rFont val="Arial"/>
        <family val="2"/>
      </rPr>
      <t>29.30</t>
    </r>
  </si>
  <si>
    <r>
      <t xml:space="preserve">PUBLIC DELIVERED CRT/TVs/Electronics           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</si>
  <si>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t>not in use</t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</si>
  <si>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(91.98) 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</si>
  <si>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8.52</t>
    </r>
    <r>
      <rPr>
        <b/>
        <sz val="14"/>
        <rFont val="Arial"/>
        <family val="2"/>
      </rPr>
      <t xml:space="preserve"> </t>
    </r>
  </si>
  <si>
    <r>
      <t xml:space="preserve">PUBLIC DELIVERED OIL, BATTERIES, TIRES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22.40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</si>
  <si>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 (</t>
    </r>
    <r>
      <rPr>
        <b/>
        <u val="single"/>
        <sz val="14"/>
        <color indexed="10"/>
        <rFont val="Arial"/>
        <family val="2"/>
      </rPr>
      <t>81.00</t>
    </r>
    <r>
      <rPr>
        <b/>
        <sz val="14"/>
        <color indexed="10"/>
        <rFont val="Arial"/>
        <family val="2"/>
      </rPr>
      <t xml:space="preserve">) </t>
    </r>
    <r>
      <rPr>
        <b/>
        <sz val="14"/>
        <rFont val="Arial"/>
        <family val="2"/>
      </rPr>
      <t>including UVDS chip &amp; grind.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</si>
  <si>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29.60</t>
    </r>
  </si>
  <si>
    <r>
      <t xml:space="preserve">PUBLIC DELIVERED CRT/TVs/Electronics             </t>
    </r>
    <r>
      <rPr>
        <b/>
        <u val="single"/>
        <sz val="14"/>
        <color indexed="10"/>
        <rFont val="Arial"/>
        <family val="2"/>
      </rPr>
      <t>.10</t>
    </r>
    <r>
      <rPr>
        <b/>
        <sz val="14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</si>
  <si>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( 78.85 ) </t>
    </r>
    <r>
      <rPr>
        <b/>
        <sz val="14"/>
        <rFont val="Arial"/>
        <family val="2"/>
      </rPr>
      <t>including UVDS chip &amp; grind</t>
    </r>
    <r>
      <rPr>
        <b/>
        <sz val="14"/>
        <color indexed="10"/>
        <rFont val="Arial"/>
        <family val="2"/>
      </rPr>
      <t>.</t>
    </r>
  </si>
  <si>
    <r>
      <t xml:space="preserve">PUBLIC DELIVERED OIL, BATTERIES, TIRES      </t>
    </r>
    <r>
      <rPr>
        <b/>
        <sz val="14"/>
        <color indexed="10"/>
        <rFont val="Arial"/>
        <family val="2"/>
      </rPr>
      <t>2.10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</si>
  <si>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( 78.79 )</t>
    </r>
    <r>
      <rPr>
        <b/>
        <sz val="14"/>
        <rFont val="Arial"/>
        <family val="2"/>
      </rPr>
      <t xml:space="preserve"> including UVDS chip &amp; grind.</t>
    </r>
  </si>
  <si>
    <r>
      <t xml:space="preserve">PUBLIC DELIVERED CRT/TVs/Electronics         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0.00</t>
    </r>
    <r>
      <rPr>
        <b/>
        <sz val="14"/>
        <color indexed="10"/>
        <rFont val="Arial"/>
        <family val="2"/>
      </rPr>
      <t xml:space="preserve"> </t>
    </r>
  </si>
  <si>
    <r>
      <t>UVR TONS COMMERCIAL RECYCLE TONS (from Whitehall Lane Facility - Includes all CFL recyclable materials</t>
    </r>
    <r>
      <rPr>
        <b/>
        <sz val="14"/>
        <color indexed="10"/>
        <rFont val="Arial"/>
        <family val="2"/>
      </rPr>
      <t xml:space="preserve"> </t>
    </r>
    <r>
      <rPr>
        <b/>
        <u val="single"/>
        <sz val="14"/>
        <color indexed="10"/>
        <rFont val="Arial"/>
        <family val="2"/>
      </rPr>
      <t>95.42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including UVDS chip &amp; grind.</t>
    </r>
  </si>
  <si>
    <r>
      <t xml:space="preserve">PUBLIC DELIVERED CRT/TVs/Electronics          </t>
    </r>
    <r>
      <rPr>
        <b/>
        <u val="single"/>
        <sz val="14"/>
        <color indexed="10"/>
        <rFont val="Arial"/>
        <family val="2"/>
      </rPr>
      <t>5.57</t>
    </r>
    <r>
      <rPr>
        <b/>
        <sz val="14"/>
        <rFont val="Arial"/>
        <family val="2"/>
      </rPr>
      <t xml:space="preserve"> </t>
    </r>
  </si>
  <si>
    <r>
      <t xml:space="preserve">PUBLIC DELIVERED OIL, BATTERIES, TIRES      </t>
    </r>
    <r>
      <rPr>
        <b/>
        <u val="single"/>
        <sz val="14"/>
        <color indexed="10"/>
        <rFont val="Arial"/>
        <family val="2"/>
      </rPr>
      <t>11.20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</si>
</sst>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i/>
      <sz val="16"/>
      <name val="Arial"/>
      <family val="2"/>
    </font>
    <font>
      <b/>
      <u val="single"/>
      <sz val="14"/>
      <color indexed="10"/>
      <name val="Arial"/>
      <family val="2"/>
    </font>
    <font>
      <b/>
      <sz val="1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  <xf numFmtId="14" fontId="8" fillId="3" borderId="1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 wrapText="1"/>
    </xf>
    <xf numFmtId="2" fontId="7" fillId="2" borderId="3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/>
    </xf>
    <xf numFmtId="2" fontId="3" fillId="0" borderId="3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9" fontId="3" fillId="0" borderId="1" xfId="19" applyFont="1" applyFill="1" applyBorder="1" applyAlignment="1">
      <alignment/>
    </xf>
    <xf numFmtId="9" fontId="3" fillId="0" borderId="0" xfId="19" applyFont="1" applyFill="1" applyAlignment="1">
      <alignment/>
    </xf>
    <xf numFmtId="0" fontId="1" fillId="0" borderId="0" xfId="0" applyFont="1" applyFill="1" applyBorder="1" applyAlignment="1">
      <alignment/>
    </xf>
    <xf numFmtId="2" fontId="3" fillId="0" borderId="4" xfId="0" applyNumberFormat="1" applyFont="1" applyFill="1" applyBorder="1" applyAlignment="1">
      <alignment horizontal="right"/>
    </xf>
    <xf numFmtId="9" fontId="3" fillId="0" borderId="1" xfId="19" applyFont="1" applyFill="1" applyBorder="1" applyAlignment="1">
      <alignment horizontal="right"/>
    </xf>
    <xf numFmtId="10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9" fontId="3" fillId="0" borderId="0" xfId="19" applyFont="1" applyFill="1" applyBorder="1" applyAlignment="1">
      <alignment horizontal="right"/>
    </xf>
    <xf numFmtId="0" fontId="13" fillId="0" borderId="5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wrapText="1"/>
    </xf>
    <xf numFmtId="14" fontId="15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Local%20Settings\Temporary%20Internet%20Files\OLKAF\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Local%20Settings\Temporary%20Internet%20Files\OLKAF\Jill%20CFL%202006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2006%20Green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Jill%20CFL%202006\CFL%202006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%202006\2006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7%20Green%20Re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T38">
            <v>343.4129368162007</v>
          </cell>
        </row>
        <row r="51">
          <cell r="T51">
            <v>1240.6125000000002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</sheetNames>
    <sheetDataSet>
      <sheetData sheetId="7">
        <row r="28">
          <cell r="D28">
            <v>99.27</v>
          </cell>
        </row>
        <row r="30">
          <cell r="D30">
            <v>24.82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V38">
            <v>337.74349823075914</v>
          </cell>
          <cell r="X38">
            <v>237.3044756688968</v>
          </cell>
          <cell r="Z38">
            <v>302.34350802139045</v>
          </cell>
          <cell r="AB38">
            <v>501.41497021543495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1321.32</v>
          </cell>
        </row>
        <row r="6">
          <cell r="D6">
            <v>2608.41</v>
          </cell>
        </row>
        <row r="10">
          <cell r="D10">
            <v>182.57</v>
          </cell>
        </row>
        <row r="11">
          <cell r="D11">
            <v>199.58</v>
          </cell>
        </row>
        <row r="12">
          <cell r="D12">
            <v>88.93</v>
          </cell>
        </row>
        <row r="28">
          <cell r="D28">
            <v>76.3</v>
          </cell>
        </row>
        <row r="29">
          <cell r="D29">
            <v>134</v>
          </cell>
        </row>
        <row r="30">
          <cell r="D30">
            <v>15.8</v>
          </cell>
        </row>
      </sheetData>
      <sheetData sheetId="9">
        <row r="5">
          <cell r="D5">
            <v>972.72</v>
          </cell>
        </row>
        <row r="6">
          <cell r="D6">
            <v>2566.67</v>
          </cell>
        </row>
        <row r="10">
          <cell r="D10">
            <v>201.3</v>
          </cell>
        </row>
        <row r="11">
          <cell r="D11">
            <v>177.62</v>
          </cell>
        </row>
        <row r="12">
          <cell r="D12">
            <v>283.21</v>
          </cell>
        </row>
        <row r="28">
          <cell r="D28">
            <v>33.64</v>
          </cell>
        </row>
        <row r="29">
          <cell r="D29">
            <v>2036.79</v>
          </cell>
        </row>
        <row r="30">
          <cell r="D30">
            <v>20.59</v>
          </cell>
        </row>
      </sheetData>
      <sheetData sheetId="10">
        <row r="5">
          <cell r="D5">
            <v>979.99</v>
          </cell>
        </row>
        <row r="6">
          <cell r="D6">
            <v>2543.24</v>
          </cell>
        </row>
        <row r="10">
          <cell r="D10">
            <v>264.63</v>
          </cell>
        </row>
        <row r="11">
          <cell r="D11">
            <v>302.37</v>
          </cell>
        </row>
        <row r="12">
          <cell r="D12">
            <v>174.94</v>
          </cell>
        </row>
        <row r="28">
          <cell r="D28">
            <v>44.57</v>
          </cell>
        </row>
        <row r="29">
          <cell r="D29">
            <v>1567.04</v>
          </cell>
        </row>
        <row r="30">
          <cell r="D30">
            <v>21</v>
          </cell>
        </row>
      </sheetData>
      <sheetData sheetId="11">
        <row r="5">
          <cell r="D5">
            <v>770.07</v>
          </cell>
        </row>
        <row r="6">
          <cell r="D6">
            <v>2672.2</v>
          </cell>
        </row>
        <row r="10">
          <cell r="D10">
            <v>223.41</v>
          </cell>
        </row>
        <row r="11">
          <cell r="D11">
            <v>48.06</v>
          </cell>
        </row>
        <row r="12">
          <cell r="D12">
            <v>183.55</v>
          </cell>
        </row>
        <row r="28">
          <cell r="D28">
            <v>34.71</v>
          </cell>
        </row>
        <row r="29">
          <cell r="D29">
            <v>460.64</v>
          </cell>
        </row>
        <row r="30">
          <cell r="D30">
            <v>19.6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9">
        <row r="6">
          <cell r="B6">
            <v>1084.1</v>
          </cell>
        </row>
        <row r="9">
          <cell r="B9">
            <v>819.5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10">
          <cell r="D10">
            <v>188.46</v>
          </cell>
        </row>
        <row r="11">
          <cell r="D11">
            <v>79.8</v>
          </cell>
        </row>
        <row r="12">
          <cell r="D12">
            <v>100.74</v>
          </cell>
        </row>
        <row r="28">
          <cell r="D28">
            <v>56.5</v>
          </cell>
        </row>
        <row r="29">
          <cell r="D29">
            <v>438.56</v>
          </cell>
        </row>
        <row r="30">
          <cell r="D30">
            <v>16.88</v>
          </cell>
        </row>
      </sheetData>
      <sheetData sheetId="1">
        <row r="5">
          <cell r="D5">
            <v>678.67</v>
          </cell>
        </row>
        <row r="6">
          <cell r="D6">
            <v>1976.97</v>
          </cell>
        </row>
        <row r="10">
          <cell r="D10">
            <v>110.28</v>
          </cell>
        </row>
        <row r="11">
          <cell r="D11">
            <v>81.21</v>
          </cell>
        </row>
        <row r="12">
          <cell r="D12">
            <v>104.45</v>
          </cell>
        </row>
        <row r="27">
          <cell r="D27">
            <v>44.98</v>
          </cell>
        </row>
        <row r="28">
          <cell r="D28">
            <v>96.15</v>
          </cell>
        </row>
        <row r="29">
          <cell r="D29">
            <v>19.88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10">
          <cell r="D10">
            <v>182.9</v>
          </cell>
        </row>
        <row r="11">
          <cell r="D11">
            <v>92.89</v>
          </cell>
        </row>
        <row r="12">
          <cell r="D12">
            <v>94.25</v>
          </cell>
        </row>
        <row r="28">
          <cell r="D28">
            <v>93.25</v>
          </cell>
        </row>
        <row r="29">
          <cell r="D29">
            <v>405.71</v>
          </cell>
        </row>
        <row r="30">
          <cell r="D30">
            <v>26.43</v>
          </cell>
        </row>
      </sheetData>
      <sheetData sheetId="3">
        <row r="5">
          <cell r="D5">
            <v>780.9</v>
          </cell>
        </row>
        <row r="6">
          <cell r="D6">
            <v>2064.64</v>
          </cell>
        </row>
        <row r="10">
          <cell r="D10">
            <v>236.86</v>
          </cell>
        </row>
        <row r="11">
          <cell r="D11">
            <v>96.83</v>
          </cell>
        </row>
        <row r="12">
          <cell r="D12">
            <v>136.14</v>
          </cell>
        </row>
        <row r="28">
          <cell r="D28">
            <v>81.33</v>
          </cell>
        </row>
        <row r="29">
          <cell r="D29">
            <v>53.34</v>
          </cell>
        </row>
        <row r="30">
          <cell r="D30">
            <v>14.11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28">
          <cell r="D28">
            <v>128.27</v>
          </cell>
        </row>
        <row r="29">
          <cell r="D29">
            <v>248.33</v>
          </cell>
        </row>
        <row r="30">
          <cell r="D30">
            <v>18.91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10">
          <cell r="D10">
            <v>195.84</v>
          </cell>
        </row>
        <row r="11">
          <cell r="D11">
            <v>108.97000000000001</v>
          </cell>
        </row>
        <row r="12">
          <cell r="D12">
            <v>157.22</v>
          </cell>
        </row>
        <row r="28">
          <cell r="D28">
            <v>166.46</v>
          </cell>
        </row>
        <row r="29">
          <cell r="D29">
            <v>360.06</v>
          </cell>
        </row>
        <row r="30">
          <cell r="D30">
            <v>24.29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 WO chip"/>
    </sheetNames>
    <sheetDataSet>
      <sheetData sheetId="0">
        <row r="37">
          <cell r="D37">
            <v>289.8391598613478</v>
          </cell>
          <cell r="F37">
            <v>267.43871111298586</v>
          </cell>
          <cell r="H37">
            <v>307.1599451547975</v>
          </cell>
          <cell r="J37">
            <v>269.2018400435711</v>
          </cell>
        </row>
        <row r="52">
          <cell r="D52">
            <v>1155.26073908701</v>
          </cell>
          <cell r="F52">
            <v>735.4770584017042</v>
          </cell>
          <cell r="H52">
            <v>686.6069678025672</v>
          </cell>
          <cell r="J52">
            <v>832.2091894926475</v>
          </cell>
        </row>
      </sheetData>
      <sheetData sheetId="1">
        <row r="37">
          <cell r="L37">
            <v>355.5021696203781</v>
          </cell>
          <cell r="N37">
            <v>338.25515384712264</v>
          </cell>
          <cell r="R37">
            <v>339.5929452032574</v>
          </cell>
        </row>
        <row r="51">
          <cell r="L51">
            <v>704.8807597373748</v>
          </cell>
          <cell r="N51">
            <v>845.649995</v>
          </cell>
          <cell r="R51">
            <v>1093.45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5">
        <row r="7">
          <cell r="C7">
            <v>276.45000000000005</v>
          </cell>
          <cell r="D7">
            <v>119.50999999999999</v>
          </cell>
        </row>
        <row r="9">
          <cell r="D9">
            <v>86.87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4">
      <selection activeCell="C9" sqref="C9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6" t="s">
        <v>0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'[7]2007'!$D$37</f>
        <v>289.8391598613478</v>
      </c>
      <c r="D7" s="13">
        <f>C7/C34</f>
        <v>0.1246062717979984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61</v>
      </c>
      <c r="C8" s="31">
        <f>'[7]2007'!$D$52</f>
        <v>1155.26073908701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1445.0998989483578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'[6]BP JAN '!$D$10</f>
        <v>188.46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'[6]BP JAN '!$D$11</f>
        <v>79.8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'[6]BP JAN '!$D$12</f>
        <v>100.74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369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JAN '!$D$6</f>
        <v>2409.11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4223.209898948358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0.5704452436995623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JAN '!$D$28</f>
        <v>56.5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JAN '!$D$29</f>
        <v>438.56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JAN '!$D$30</f>
        <v>16.88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511.94</v>
      </c>
      <c r="D24" s="32"/>
      <c r="E24" s="32"/>
      <c r="F24" s="11"/>
      <c r="G24" s="10"/>
    </row>
    <row r="25" spans="1:7" ht="18">
      <c r="A25" s="37">
        <v>15</v>
      </c>
      <c r="B25" s="7" t="s">
        <v>55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54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JAN '!$D$5</f>
        <v>906.83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1418.77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0.3608336798776405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3315.94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2326.039898948358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5641.979898948358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0.41227369480382625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65" zoomScaleNormal="6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52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65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'[3]2006'!$X$38</f>
        <v>237.3044756688968</v>
      </c>
      <c r="D7" s="13">
        <f>C7/C34</f>
        <v>0.07935398368363965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59</v>
      </c>
      <c r="C8" s="31">
        <f>'[3]2006'!$X$51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237.3044756688968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OCT'!$D$10</f>
        <v>201.3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OCT'!$D$11</f>
        <v>177.62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OCT'!$D$12</f>
        <v>283.21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662.13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OCT'!$D$6</f>
        <v>2566.67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3466.104475668897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0.7405056650823193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OCT'!$D$28</f>
        <v>33.64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'[4]BP OCT'!$D$29</f>
        <v>2036.79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'[4]BP OCT'!$D$30</f>
        <v>20.59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2091.02</v>
      </c>
      <c r="D24" s="32"/>
      <c r="E24" s="32"/>
      <c r="F24" s="11"/>
      <c r="G24" s="10"/>
    </row>
    <row r="25" spans="1:7" ht="18">
      <c r="A25" s="37">
        <v>15</v>
      </c>
      <c r="B25" s="7" t="s">
        <v>36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'[4]BP OCT'!$D$5</f>
        <v>972.72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3063.74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0.6825056956530254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3539.3900000000003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2990.454475668897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6529.844475668897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0.4579671823443489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75" right="0.75" top="0.5" bottom="0.5" header="0.5" footer="0.5"/>
  <pageSetup fitToHeight="1" fitToWidth="1"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53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65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'[3]2006'!$Z$38</f>
        <v>302.34350802139045</v>
      </c>
      <c r="D7" s="13">
        <f>C7/C34</f>
        <v>0.11294566149733233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60</v>
      </c>
      <c r="C8" s="31">
        <f>'[3]2006'!$Z$51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302.34350802139045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NOV'!$D$10</f>
        <v>264.63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NOV'!$D$11</f>
        <v>302.37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NOV'!$D$12</f>
        <v>174.94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741.94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NOV'!$D$6</f>
        <v>2543.24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3587.52350802139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0.7089124278387408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NOV'!$D$28</f>
        <v>44.57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'[4]BP NOV'!$D$29</f>
        <v>1567.04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'[4]BP NOV'!$D$30</f>
        <v>21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1632.61</v>
      </c>
      <c r="D24" s="32"/>
      <c r="E24" s="32"/>
      <c r="F24" s="11"/>
      <c r="G24" s="10"/>
    </row>
    <row r="25" spans="1:7" ht="18">
      <c r="A25" s="37">
        <v>15</v>
      </c>
      <c r="B25" s="7" t="s">
        <v>39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38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'[4]BP NOV'!$D$5</f>
        <v>979.99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2612.6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0.6248985684758478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3523.2299999999996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2676.8935080213905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6200.12350802139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0.4317484167143071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43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65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'[3]2006'!$AB$38</f>
        <v>501.41497021543495</v>
      </c>
      <c r="D7" s="13">
        <f>C7/C34</f>
        <v>0.34077755337001947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56</v>
      </c>
      <c r="C8" s="31">
        <f>'[3]2006'!$AB$51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501.41497021543495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DEC'!$D$10</f>
        <v>223.41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DEC'!$D$11</f>
        <v>48.06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DEC'!$D$12</f>
        <v>183.55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455.02000000000004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DEC'!$D$6</f>
        <v>2672.2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3628.634970215435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0.7364201750614087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DEC'!$D$28</f>
        <v>34.71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'[4]BP DEC'!$D$29</f>
        <v>460.64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'[4]BP DEC'!$D$30</f>
        <v>19.6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514.9499999999999</v>
      </c>
      <c r="D24" s="32"/>
      <c r="E24" s="32"/>
      <c r="F24" s="11"/>
      <c r="G24" s="10"/>
    </row>
    <row r="25" spans="1:7" ht="18">
      <c r="A25" s="37">
        <v>15</v>
      </c>
      <c r="B25" s="7" t="s">
        <v>41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40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'[4]BP DEC'!$D$5</f>
        <v>770.07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1285.02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0.4007330625204277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3442.27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1471.384970215435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4913.654970215435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0.2994481662091393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.25" bottom="0.25" header="0.5" footer="0.5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44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'[7]2007'!$F$37</f>
        <v>267.43871111298586</v>
      </c>
      <c r="D7" s="13">
        <f>C7/C34</f>
        <v>0.18319404201243225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62</v>
      </c>
      <c r="C8" s="31">
        <f>'[7]2007'!$F$52</f>
        <v>735.4770584017042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1002.91576951469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'[6]BP FEB '!$D$10</f>
        <v>110.28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'[6]BP FEB '!$D$11</f>
        <v>81.21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'[6]BP FEB '!$D$12</f>
        <v>104.45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295.94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FEB '!$D$6</f>
        <v>1976.97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3275.82576951469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0.6035027926081936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FEB '!$D$27</f>
        <v>44.98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FEB '!$D$28</f>
        <v>96.15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FEB '!$D$29</f>
        <v>19.88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161.01</v>
      </c>
      <c r="D24" s="32"/>
      <c r="E24" s="32"/>
      <c r="F24" s="11"/>
      <c r="G24" s="10"/>
    </row>
    <row r="25" spans="1:7" ht="18">
      <c r="A25" s="37">
        <v>15</v>
      </c>
      <c r="B25" s="7" t="s">
        <v>63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64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FEB '!$D$5</f>
        <v>678.67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839.68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0.19175161966463414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2655.64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1459.86576951469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4115.50576951469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0.3547232955736667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 verticalCentered="1"/>
  <pageMargins left="0" right="0" top="0" bottom="0" header="0.5" footer="0.5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C8" sqref="C8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45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'[7]2007'!$H$37</f>
        <v>307.1599451547975</v>
      </c>
      <c r="D7" s="13">
        <f>C7/C34</f>
        <v>0.16258757520091793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66</v>
      </c>
      <c r="C8" s="31">
        <f>'[7]2007'!$H$52</f>
        <v>686.6069678025672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993.7669129573646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'[6]BP MAR'!$D$10</f>
        <v>182.9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'[6]BP MAR'!$D$11</f>
        <v>92.89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'[6]BP MAR'!$D$12</f>
        <v>94.25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370.04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MAR'!$D$6</f>
        <v>2187.89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3551.6969129573645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0.6160125859889959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MAR'!$D$28</f>
        <v>93.25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MAR'!$D$29</f>
        <v>405.71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MAR'!$D$30</f>
        <v>26.43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525.39</v>
      </c>
      <c r="D24" s="32"/>
      <c r="E24" s="32"/>
      <c r="F24" s="11"/>
      <c r="G24" s="10"/>
    </row>
    <row r="25" spans="1:7" ht="18">
      <c r="A25" s="37">
        <v>15</v>
      </c>
      <c r="B25" s="7" t="s">
        <v>68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67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MAR'!$D$5</f>
        <v>1323.85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1849.2399999999998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0.28411131059245964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3511.74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1889.1969129573647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5400.936912957364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0.34979059067048174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13" sqref="B13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46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'[7]2007'!$J$37</f>
        <v>269.2018400435711</v>
      </c>
      <c r="D7" s="13">
        <f>C7/C34</f>
        <v>0.15651078412463243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69</v>
      </c>
      <c r="C8" s="31">
        <f>'[7]2007'!$J$52</f>
        <v>832.2091894926475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1101.4110295362186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'[6]BP APRIL'!$D$10</f>
        <v>236.86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'[6]BP APRIL'!$D$11</f>
        <v>96.83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'[6]BP APRIL'!$D$12</f>
        <v>136.14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469.83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APRIL'!$D$6</f>
        <v>2064.64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3635.881029536218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0.5678513634598652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APRIL'!$D$28</f>
        <v>81.33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APRIL'!$D$29</f>
        <v>53.34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APRIL'!$D$30</f>
        <v>14.11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148.78000000000003</v>
      </c>
      <c r="D24" s="32"/>
      <c r="E24" s="32"/>
      <c r="F24" s="11"/>
      <c r="G24" s="10"/>
    </row>
    <row r="25" spans="1:7" ht="18">
      <c r="A25" s="37">
        <v>15</v>
      </c>
      <c r="B25" s="7" t="s">
        <v>70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71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APRIL'!$D$5</f>
        <v>780.9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929.6800000000001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0.16003355993460117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2845.54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1720.0210295362185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4565.5610295362185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0.376738152969328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 t="s">
        <v>0</v>
      </c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" right="0" top="0" bottom="0" header="0.5" footer="0.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45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47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 WO chip'!$L$37</f>
        <v>355.5021696203781</v>
      </c>
      <c r="D7" s="13">
        <f>C7/C34</f>
        <v>0.18336925005480098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72</v>
      </c>
      <c r="C8" s="31">
        <f>'[7]2007 WO chip'!$L$51</f>
        <v>704.8807597373748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1060.3829293577528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'[8]May'!$C$7</f>
        <v>276.45000000000005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'[8]May'!$D$7</f>
        <v>119.50999999999999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'[8]May'!$D$9</f>
        <v>86.87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482.83000000000004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MAY'!$D$6</f>
        <v>2352.24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3895.4529293577525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0.6038424908879123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MAY'!$D$28</f>
        <v>128.27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MAY'!$D$29</f>
        <v>248.33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MAY'!$D$30</f>
        <v>18.91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395.51000000000005</v>
      </c>
      <c r="D24" s="32"/>
      <c r="E24" s="32"/>
      <c r="F24" s="11"/>
      <c r="G24" s="10"/>
    </row>
    <row r="25" spans="1:7" ht="18">
      <c r="A25" s="37">
        <v>15</v>
      </c>
      <c r="B25" s="7" t="s">
        <v>73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54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MAY'!$D$5</f>
        <v>946.62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1342.13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0.2946882939804639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3298.8599999999997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1938.722929357753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5237.582929357753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0.3701560348554681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48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 WO chip'!$N$37</f>
        <v>338.25515384712264</v>
      </c>
      <c r="D7" s="13">
        <f>C7/C34</f>
        <v>0.1331920255401422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74</v>
      </c>
      <c r="C8" s="31">
        <f>'[7]2007 WO chip'!$N$51</f>
        <v>845.649995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1183.9051488471227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231.15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263.55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142.6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637.3000000000001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2529.02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4350.225148847123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0.5813538181282938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v>88.55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v>608.71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v>21.14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718.4</v>
      </c>
      <c r="D24" s="32"/>
      <c r="E24" s="32"/>
      <c r="F24" s="11"/>
      <c r="G24" s="10"/>
    </row>
    <row r="25" spans="1:7" ht="18">
      <c r="A25" s="37">
        <v>15</v>
      </c>
      <c r="B25" s="7" t="s">
        <v>32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v>1136.63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1855.0300000000002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0.3872713648835867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3665.65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2539.605148847123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6205.255148847124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0.40926683720957985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25" right="0.25" top="0.25" bottom="0.25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75" zoomScaleNormal="75" workbookViewId="0" topLeftCell="A1">
      <selection activeCell="G1" sqref="A1:G45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49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/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'[7]2007 WO chip'!$R$37</f>
        <v>339.5929452032574</v>
      </c>
      <c r="D7" s="13">
        <f>C7/C34</f>
        <v>0.138842680868784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76</v>
      </c>
      <c r="C8" s="31">
        <f>'[7]2007 WO chip'!$R$51</f>
        <v>1093.45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1433.0429452032574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'[6]BP JULY'!$D$10</f>
        <v>195.84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'[6]BP JULY'!$D$11</f>
        <v>108.97000000000001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'[6]BP JULY'!$D$12</f>
        <v>157.22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462.03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'[6]BP JULY'!$D$6</f>
        <v>2596.8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4491.872945203258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0.5781107417058732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'[6]BP JULY'!$D$28</f>
        <v>166.46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'[6]BP JULY'!$D$29</f>
        <v>360.06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'[6]BP JULY'!$D$30</f>
        <v>24.29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550.81</v>
      </c>
      <c r="D24" s="32"/>
      <c r="E24" s="32"/>
      <c r="F24" s="11"/>
      <c r="G24" s="10"/>
    </row>
    <row r="25" spans="1:7" ht="18">
      <c r="A25" s="37">
        <v>15</v>
      </c>
      <c r="B25" s="7" t="s">
        <v>78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77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'[6]BP JULY'!$D$5</f>
        <v>1003.7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1554.51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0.35433030343966904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3600.5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2445.8829452032573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6046.382945203257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0.404520019219695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5" bottom="0.5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50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65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'[1]2006'!$T$38</f>
        <v>343.4129368162007</v>
      </c>
      <c r="D7" s="13">
        <f>C7/C34</f>
        <v>0.10588786931407153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57</v>
      </c>
      <c r="C8" s="31">
        <f>'[1]2006'!$T$51</f>
        <v>1240.6125000000002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1584.025436816201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v>230.81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v>255.2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v>229.55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715.56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v>2774.35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5073.9354368162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0.5467846476463746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'[2]BP AUG '!$D$28</f>
        <v>99.27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'[5]Aug'!$B$9</f>
        <v>819.5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'[2]BP AUG '!$D$30</f>
        <v>24.82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943.59</v>
      </c>
      <c r="D24" s="32"/>
      <c r="E24" s="32"/>
      <c r="F24" s="11"/>
      <c r="G24" s="10"/>
    </row>
    <row r="25" spans="1:7" ht="18">
      <c r="A25" s="37">
        <v>15</v>
      </c>
      <c r="B25" s="7" t="s">
        <v>32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33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'[5]Aug'!$B$6</f>
        <v>1084.1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2027.69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0.46535219880751005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3858.45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3243.175436816201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7101.625436816201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0.45668072269806737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75" right="0.75" top="1" bottom="1" header="0.5" footer="0.5"/>
  <pageSetup fitToHeight="1" fitToWidth="1" horizontalDpi="600" verticalDpi="600" orientation="landscape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2" max="2" width="115.7109375" style="0" customWidth="1"/>
    <col min="3" max="3" width="16.28125" style="0" customWidth="1"/>
    <col min="4" max="4" width="11.7109375" style="0" hidden="1" customWidth="1"/>
    <col min="5" max="5" width="3.7109375" style="0" hidden="1" customWidth="1"/>
    <col min="6" max="6" width="21.7109375" style="0" customWidth="1"/>
    <col min="7" max="7" width="9.7109375" style="0" customWidth="1"/>
  </cols>
  <sheetData>
    <row r="1" ht="21" customHeight="1">
      <c r="B1" s="5"/>
    </row>
    <row r="2" spans="2:4" ht="27" thickBot="1">
      <c r="B2" s="18" t="s">
        <v>51</v>
      </c>
      <c r="C2" s="19"/>
      <c r="D2" s="2"/>
    </row>
    <row r="3" spans="2:4" ht="29.25" customHeight="1" thickBot="1">
      <c r="B3" s="26" t="s">
        <v>31</v>
      </c>
      <c r="C3" s="27"/>
      <c r="D3" s="2" t="s">
        <v>0</v>
      </c>
    </row>
    <row r="4" spans="2:4" ht="21" customHeight="1">
      <c r="B4" s="47" t="s">
        <v>65</v>
      </c>
      <c r="C4" s="1"/>
      <c r="D4" s="2"/>
    </row>
    <row r="5" spans="2:7" ht="24" customHeight="1" thickBot="1">
      <c r="B5" s="7"/>
      <c r="C5" s="8"/>
      <c r="D5" s="9"/>
      <c r="E5" s="10"/>
      <c r="F5" s="10"/>
      <c r="G5" s="10"/>
    </row>
    <row r="6" spans="2:7" ht="21" thickBot="1">
      <c r="B6" s="28" t="s">
        <v>5</v>
      </c>
      <c r="C6" s="10"/>
      <c r="D6" s="10"/>
      <c r="E6" s="10"/>
      <c r="F6" s="10"/>
      <c r="G6" s="10"/>
    </row>
    <row r="7" spans="1:7" ht="18">
      <c r="A7" s="29">
        <v>1</v>
      </c>
      <c r="B7" s="11" t="s">
        <v>6</v>
      </c>
      <c r="C7" s="12">
        <f>'[3]2006'!$V$38</f>
        <v>337.74349823075914</v>
      </c>
      <c r="D7" s="13">
        <f>C7/C34</f>
        <v>0.32634634232205995</v>
      </c>
      <c r="E7" s="13" t="s">
        <v>1</v>
      </c>
      <c r="F7" s="14" t="s">
        <v>2</v>
      </c>
      <c r="G7" s="10"/>
    </row>
    <row r="8" spans="1:7" ht="40.5" customHeight="1">
      <c r="A8" s="29">
        <v>2</v>
      </c>
      <c r="B8" s="30" t="s">
        <v>58</v>
      </c>
      <c r="C8" s="31">
        <f>'[3]2006'!$V$51</f>
        <v>0</v>
      </c>
      <c r="D8" s="13" t="e">
        <f>C8/#REF!</f>
        <v>#REF!</v>
      </c>
      <c r="E8" s="13" t="s">
        <v>1</v>
      </c>
      <c r="F8" s="14" t="s">
        <v>2</v>
      </c>
      <c r="G8" s="10"/>
    </row>
    <row r="9" spans="1:7" ht="18">
      <c r="A9" s="29">
        <v>3</v>
      </c>
      <c r="B9" s="11"/>
      <c r="C9" s="12">
        <f>SUM(C7:C8)</f>
        <v>337.74349823075914</v>
      </c>
      <c r="D9" s="20"/>
      <c r="E9" s="13"/>
      <c r="F9" s="14"/>
      <c r="G9" s="10"/>
    </row>
    <row r="10" spans="1:7" ht="18">
      <c r="A10" s="29"/>
      <c r="B10" s="11"/>
      <c r="C10" s="15"/>
      <c r="D10" s="25"/>
      <c r="E10" s="32"/>
      <c r="F10" s="11"/>
      <c r="G10" s="10"/>
    </row>
    <row r="11" spans="1:7" ht="18">
      <c r="A11" s="29">
        <v>4</v>
      </c>
      <c r="B11" s="11" t="s">
        <v>7</v>
      </c>
      <c r="C11" s="15">
        <f>'[4]BP SEPT'!$D$10</f>
        <v>182.57</v>
      </c>
      <c r="D11" s="25">
        <v>0.04183015301415965</v>
      </c>
      <c r="E11" s="32" t="s">
        <v>1</v>
      </c>
      <c r="F11" s="11" t="s">
        <v>3</v>
      </c>
      <c r="G11" s="10"/>
    </row>
    <row r="12" spans="1:7" ht="18">
      <c r="A12" s="29">
        <v>5</v>
      </c>
      <c r="B12" s="11" t="s">
        <v>8</v>
      </c>
      <c r="C12" s="15">
        <f>'[4]BP SEPT'!$D$11</f>
        <v>199.58</v>
      </c>
      <c r="D12" s="25">
        <v>0.04625040097575296</v>
      </c>
      <c r="E12" s="32" t="s">
        <v>1</v>
      </c>
      <c r="F12" s="11" t="s">
        <v>3</v>
      </c>
      <c r="G12" s="10"/>
    </row>
    <row r="13" spans="1:7" ht="18">
      <c r="A13" s="29">
        <v>6</v>
      </c>
      <c r="B13" s="11" t="s">
        <v>9</v>
      </c>
      <c r="C13" s="33">
        <f>'[4]BP SEPT'!$D$12</f>
        <v>88.93</v>
      </c>
      <c r="D13" s="25">
        <v>0.04160180072094081</v>
      </c>
      <c r="E13" s="32" t="s">
        <v>1</v>
      </c>
      <c r="F13" s="11" t="s">
        <v>3</v>
      </c>
      <c r="G13" s="10"/>
    </row>
    <row r="14" spans="1:7" ht="18">
      <c r="A14" s="29">
        <v>7</v>
      </c>
      <c r="B14" s="24"/>
      <c r="C14" s="15">
        <f>SUM(C11:C13)</f>
        <v>471.08</v>
      </c>
      <c r="D14" s="34"/>
      <c r="E14" s="32"/>
      <c r="F14" s="11"/>
      <c r="G14" s="10"/>
    </row>
    <row r="15" spans="2:7" ht="18">
      <c r="B15" s="24"/>
      <c r="C15" s="15"/>
      <c r="D15" s="34"/>
      <c r="E15" s="32"/>
      <c r="F15" s="11"/>
      <c r="G15" s="10"/>
    </row>
    <row r="16" spans="1:7" ht="18">
      <c r="A16" s="29">
        <v>8</v>
      </c>
      <c r="B16" s="11" t="s">
        <v>10</v>
      </c>
      <c r="C16" s="15">
        <f>'[4]BP SEPT'!$D$6</f>
        <v>2608.41</v>
      </c>
      <c r="D16" s="34"/>
      <c r="E16" s="32"/>
      <c r="F16" s="11" t="s">
        <v>3</v>
      </c>
      <c r="G16" s="10"/>
    </row>
    <row r="17" spans="1:7" ht="18.75" thickBot="1">
      <c r="A17" s="29">
        <v>9</v>
      </c>
      <c r="B17" s="11" t="s">
        <v>11</v>
      </c>
      <c r="C17" s="15">
        <f>C16+C14+C9</f>
        <v>3417.233498230759</v>
      </c>
      <c r="D17" s="34"/>
      <c r="E17" s="32"/>
      <c r="F17" s="11"/>
      <c r="G17" s="10"/>
    </row>
    <row r="18" spans="1:7" ht="18.75" thickBot="1">
      <c r="A18" s="29">
        <v>10</v>
      </c>
      <c r="B18" s="11" t="s">
        <v>12</v>
      </c>
      <c r="C18" s="35">
        <f>C16/C17</f>
        <v>0.7633104385025138</v>
      </c>
      <c r="D18" s="34"/>
      <c r="E18" s="32"/>
      <c r="F18" s="11"/>
      <c r="G18" s="10"/>
    </row>
    <row r="19" spans="2:7" ht="18.75" thickBot="1">
      <c r="B19" s="24"/>
      <c r="C19" s="36"/>
      <c r="D19" s="34"/>
      <c r="E19" s="32"/>
      <c r="F19" s="11"/>
      <c r="G19" s="10"/>
    </row>
    <row r="20" spans="2:7" ht="21" thickBot="1">
      <c r="B20" s="28" t="s">
        <v>13</v>
      </c>
      <c r="C20" s="36"/>
      <c r="D20" s="34"/>
      <c r="E20" s="32"/>
      <c r="F20" s="11"/>
      <c r="G20" s="10"/>
    </row>
    <row r="21" spans="1:7" ht="18">
      <c r="A21" s="37">
        <v>11</v>
      </c>
      <c r="B21" s="7" t="s">
        <v>14</v>
      </c>
      <c r="C21" s="15">
        <f>'[4]BP SEPT'!$D$28</f>
        <v>76.3</v>
      </c>
      <c r="D21" s="32" t="e">
        <f>C21/#REF!</f>
        <v>#REF!</v>
      </c>
      <c r="E21" s="32" t="s">
        <v>1</v>
      </c>
      <c r="F21" s="11" t="s">
        <v>3</v>
      </c>
      <c r="G21" s="10"/>
    </row>
    <row r="22" spans="1:7" ht="18">
      <c r="A22" s="37">
        <v>12</v>
      </c>
      <c r="B22" s="7" t="s">
        <v>15</v>
      </c>
      <c r="C22" s="16">
        <f>'[4]BP SEPT'!$D$29</f>
        <v>134</v>
      </c>
      <c r="D22" s="32" t="e">
        <f>C22/#REF!</f>
        <v>#REF!</v>
      </c>
      <c r="E22" s="32" t="s">
        <v>1</v>
      </c>
      <c r="F22" s="11" t="s">
        <v>3</v>
      </c>
      <c r="G22" s="10"/>
    </row>
    <row r="23" spans="1:7" ht="18.75" thickBot="1">
      <c r="A23" s="37">
        <v>13</v>
      </c>
      <c r="B23" s="7" t="s">
        <v>16</v>
      </c>
      <c r="C23" s="38">
        <f>'[4]BP SEPT'!$D$30</f>
        <v>15.8</v>
      </c>
      <c r="D23" s="32" t="e">
        <f>C23/#REF!</f>
        <v>#REF!</v>
      </c>
      <c r="E23" s="32" t="s">
        <v>1</v>
      </c>
      <c r="F23" s="11" t="s">
        <v>3</v>
      </c>
      <c r="G23" s="10"/>
    </row>
    <row r="24" spans="1:7" ht="18.75" thickTop="1">
      <c r="A24" s="37">
        <v>14</v>
      </c>
      <c r="B24" s="7"/>
      <c r="C24" s="16">
        <f>SUM(C21:C23)</f>
        <v>226.10000000000002</v>
      </c>
      <c r="D24" s="32"/>
      <c r="E24" s="32"/>
      <c r="F24" s="11"/>
      <c r="G24" s="10"/>
    </row>
    <row r="25" spans="1:7" ht="18">
      <c r="A25" s="37">
        <v>15</v>
      </c>
      <c r="B25" s="7" t="s">
        <v>34</v>
      </c>
      <c r="C25" s="16"/>
      <c r="D25" s="34"/>
      <c r="E25" s="32"/>
      <c r="F25" s="11"/>
      <c r="G25" s="10"/>
    </row>
    <row r="26" spans="1:7" ht="18">
      <c r="A26" s="37">
        <v>16</v>
      </c>
      <c r="B26" s="11" t="s">
        <v>35</v>
      </c>
      <c r="C26" s="15"/>
      <c r="D26" s="9"/>
      <c r="E26" s="13"/>
      <c r="F26" s="11"/>
      <c r="G26" s="10"/>
    </row>
    <row r="27" spans="2:9" ht="18">
      <c r="B27" s="11"/>
      <c r="C27" s="16"/>
      <c r="D27" s="32"/>
      <c r="E27" s="32"/>
      <c r="F27" s="11"/>
      <c r="G27" s="10"/>
      <c r="I27" s="3"/>
    </row>
    <row r="28" spans="1:9" ht="18">
      <c r="A28" s="37">
        <v>17</v>
      </c>
      <c r="B28" s="11" t="s">
        <v>17</v>
      </c>
      <c r="C28" s="16">
        <f>'[4]BP SEPT'!$D$5</f>
        <v>1321.32</v>
      </c>
      <c r="D28" s="32"/>
      <c r="E28" s="32"/>
      <c r="F28" s="11"/>
      <c r="G28" s="10"/>
      <c r="I28" s="3"/>
    </row>
    <row r="29" spans="1:7" ht="18.75" thickBot="1">
      <c r="A29" s="37">
        <v>18</v>
      </c>
      <c r="B29" s="11" t="s">
        <v>18</v>
      </c>
      <c r="C29" s="16">
        <f>C28+C24</f>
        <v>1547.42</v>
      </c>
      <c r="D29" s="32"/>
      <c r="E29" s="32"/>
      <c r="F29" s="11"/>
      <c r="G29" s="10"/>
    </row>
    <row r="30" spans="1:7" ht="18.75" thickBot="1">
      <c r="A30" s="37">
        <v>19</v>
      </c>
      <c r="B30" s="11" t="s">
        <v>19</v>
      </c>
      <c r="C30" s="39">
        <f>C24/C29</f>
        <v>0.14611417714647607</v>
      </c>
      <c r="D30" s="40"/>
      <c r="E30" s="32"/>
      <c r="F30" s="11"/>
      <c r="G30" s="10"/>
    </row>
    <row r="31" spans="2:7" ht="18.75" thickBot="1">
      <c r="B31" s="11"/>
      <c r="C31" s="16"/>
      <c r="D31" s="17"/>
      <c r="E31" s="13"/>
      <c r="F31" s="11"/>
      <c r="G31" s="10"/>
    </row>
    <row r="32" spans="2:18" ht="21" thickBot="1">
      <c r="B32" s="28" t="s">
        <v>20</v>
      </c>
      <c r="C32" s="16"/>
      <c r="D32" s="32"/>
      <c r="E32" s="32"/>
      <c r="F32" s="11"/>
      <c r="G32" s="4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8">
      <c r="A33" s="37">
        <v>20</v>
      </c>
      <c r="B33" s="11" t="s">
        <v>21</v>
      </c>
      <c r="C33" s="16">
        <f>C28+C16</f>
        <v>3929.7299999999996</v>
      </c>
      <c r="D33" s="34"/>
      <c r="E33" s="32"/>
      <c r="F33" s="11"/>
      <c r="G33" s="4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8">
      <c r="A34" s="37">
        <v>21</v>
      </c>
      <c r="B34" s="11" t="s">
        <v>22</v>
      </c>
      <c r="C34" s="16">
        <f>C24+C14+C9</f>
        <v>1034.9234982307592</v>
      </c>
      <c r="D34" s="40"/>
      <c r="E34" s="32"/>
      <c r="F34" s="11"/>
      <c r="G34" s="4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8.75" thickBot="1">
      <c r="A35" s="37">
        <v>22</v>
      </c>
      <c r="B35" s="11" t="s">
        <v>23</v>
      </c>
      <c r="C35" s="16">
        <f>C34+C33</f>
        <v>4964.6534982307585</v>
      </c>
      <c r="D35" s="40"/>
      <c r="E35" s="32"/>
      <c r="F35" s="11"/>
      <c r="G35" s="4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8.75" thickBot="1">
      <c r="A36" s="37">
        <v>23</v>
      </c>
      <c r="B36" s="11" t="s">
        <v>24</v>
      </c>
      <c r="C36" s="39">
        <f>C34/C35</f>
        <v>0.2084583543644229</v>
      </c>
      <c r="D36" s="40"/>
      <c r="E36" s="32"/>
      <c r="F36" s="11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8">
      <c r="A37" s="37"/>
      <c r="B37" s="11"/>
      <c r="C37" s="42"/>
      <c r="D37" s="40"/>
      <c r="E37" s="32"/>
      <c r="F37" s="11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7" ht="18">
      <c r="B38" s="7"/>
      <c r="C38" s="16"/>
      <c r="D38" s="9"/>
      <c r="E38" s="9"/>
      <c r="F38" s="7"/>
      <c r="G38" s="10"/>
    </row>
    <row r="39" spans="2:7" ht="20.25">
      <c r="B39" s="43" t="s">
        <v>25</v>
      </c>
      <c r="C39" s="13"/>
      <c r="D39" s="4" t="s">
        <v>4</v>
      </c>
      <c r="E39" s="4"/>
      <c r="F39" s="4"/>
      <c r="G39" s="10"/>
    </row>
    <row r="40" s="10" customFormat="1" ht="37.5" customHeight="1">
      <c r="B40" s="44" t="s">
        <v>26</v>
      </c>
    </row>
    <row r="41" s="10" customFormat="1" ht="18.75" customHeight="1">
      <c r="B41" s="45" t="s">
        <v>27</v>
      </c>
    </row>
    <row r="42" s="10" customFormat="1" ht="18.75" customHeight="1">
      <c r="B42" s="45" t="s">
        <v>28</v>
      </c>
    </row>
    <row r="43" s="10" customFormat="1" ht="34.5" customHeight="1">
      <c r="B43" s="44" t="s">
        <v>29</v>
      </c>
    </row>
    <row r="44" s="10" customFormat="1" ht="38.25" customHeight="1">
      <c r="B44" s="46" t="s">
        <v>30</v>
      </c>
    </row>
    <row r="45" s="10" customFormat="1" ht="18.75" customHeight="1">
      <c r="B45" s="7"/>
    </row>
    <row r="46" s="10" customFormat="1" ht="18.75" customHeight="1">
      <c r="B46" s="23"/>
    </row>
    <row r="47" s="10" customFormat="1" ht="18.75" customHeight="1">
      <c r="B47" s="22"/>
    </row>
    <row r="48" s="10" customFormat="1" ht="18.75" customHeight="1">
      <c r="B48" s="21"/>
    </row>
  </sheetData>
  <printOptions horizontalCentered="1"/>
  <pageMargins left="0.5" right="0.5" top="0.75" bottom="0.7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2007-08-09T23:29:55Z</cp:lastPrinted>
  <dcterms:created xsi:type="dcterms:W3CDTF">2005-08-09T19:18:06Z</dcterms:created>
  <dcterms:modified xsi:type="dcterms:W3CDTF">2007-08-09T23:32:19Z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