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<sst xmlns="http://schemas.openxmlformats.org/spreadsheetml/2006/main" count="111" uniqueCount="42">
  <si>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</si>
  <si>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</si>
  <si>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</si>
  <si>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</si>
  <si>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</si>
  <si>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</si>
  <si>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</si>
  <si>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</si>
  <si>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</si>
  <si>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</si>
  <si>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</si>
  <si>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</si>
  <si>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</si>
  <si>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</si>
  <si>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</si>
  <si>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</si>
  <si>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</si>
  <si>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</si>
  <si>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</si>
  <si>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</si>
  <si>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</si>
  <si>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</si>
  <si>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</si>
  <si>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</si>
  <si>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</si>
  <si>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</si>
  <si>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</si>
  <si>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</si>
  <si>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</si>
  <si>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</si>
  <si>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</si>
  <si>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</si>
  <si>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</si>
  <si>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</si>
  <si>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</si>
  <si>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</si>
  <si>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</si>
  <si>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</si>
  <si>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</si>
  <si>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</si>
  <si>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</si>
  <si>
    <t>Totals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</si>
</sst>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0" fontId="6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hidden="1" customWidth="1"/>
    <col min="7" max="7" width="9.8515625" style="0" hidden="1" customWidth="1"/>
    <col min="8" max="8" width="9.28125" style="0" hidden="1" customWidth="1"/>
    <col min="9" max="10" width="9.421875" style="0" hidden="1" customWidth="1"/>
    <col min="11" max="12" width="0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0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5" width="0" style="0" hidden="1" customWidth="1"/>
    <col min="26" max="29" width="9.140625" style="0" hidden="1" customWidth="1"/>
    <col min="30" max="30" width="11.421875" style="0" customWidth="1"/>
  </cols>
  <sheetData>
    <row r="1" spans="1:30" s="38" customFormat="1" ht="15.75">
      <c r="A1" s="50" t="s">
        <v>35</v>
      </c>
      <c r="B1" s="50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50" t="s">
        <v>35</v>
      </c>
      <c r="Q1" s="50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8" customFormat="1" ht="15.75">
      <c r="A2" s="50" t="s">
        <v>39</v>
      </c>
      <c r="B2" s="50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50" t="s">
        <v>36</v>
      </c>
      <c r="Q2" s="50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8" customFormat="1" ht="12.75">
      <c r="A3" s="9"/>
      <c r="B3" s="10"/>
      <c r="C3" s="11"/>
      <c r="D3" s="12">
        <v>38721</v>
      </c>
      <c r="E3" s="12">
        <v>38722</v>
      </c>
      <c r="F3" s="12">
        <v>38752</v>
      </c>
      <c r="G3" s="12">
        <v>38753</v>
      </c>
      <c r="H3" s="12">
        <v>38780</v>
      </c>
      <c r="I3" s="12">
        <v>38781</v>
      </c>
      <c r="J3" s="12">
        <v>38811</v>
      </c>
      <c r="K3" s="12">
        <v>38812</v>
      </c>
      <c r="L3" s="12">
        <v>38841</v>
      </c>
      <c r="M3" s="12">
        <v>38842</v>
      </c>
      <c r="N3" s="12">
        <v>38871</v>
      </c>
      <c r="O3" s="12">
        <v>38872</v>
      </c>
      <c r="P3" s="9"/>
      <c r="Q3" s="10"/>
      <c r="R3" s="12">
        <v>38902</v>
      </c>
      <c r="S3" s="12">
        <v>38903</v>
      </c>
      <c r="T3" s="12">
        <v>38933</v>
      </c>
      <c r="U3" s="12">
        <v>38934</v>
      </c>
      <c r="V3" s="12">
        <v>38964</v>
      </c>
      <c r="W3" s="12">
        <v>38965</v>
      </c>
      <c r="X3" s="12">
        <v>38994</v>
      </c>
      <c r="Y3" s="12">
        <v>38995</v>
      </c>
      <c r="Z3" s="12">
        <v>38660</v>
      </c>
      <c r="AA3" s="12">
        <v>38661</v>
      </c>
      <c r="AB3" s="12">
        <v>38690</v>
      </c>
      <c r="AC3" s="12">
        <v>38691</v>
      </c>
      <c r="AD3" s="12" t="s">
        <v>41</v>
      </c>
    </row>
    <row r="4" spans="1:30" s="38" customFormat="1" ht="33.75">
      <c r="A4" s="13"/>
      <c r="B4" s="5" t="s">
        <v>0</v>
      </c>
      <c r="C4" s="39" t="s">
        <v>22</v>
      </c>
      <c r="D4" s="14" t="s">
        <v>21</v>
      </c>
      <c r="E4" s="14" t="s">
        <v>23</v>
      </c>
      <c r="F4" s="14" t="s">
        <v>21</v>
      </c>
      <c r="G4" s="15" t="s">
        <v>23</v>
      </c>
      <c r="H4" s="14" t="s">
        <v>21</v>
      </c>
      <c r="I4" s="15" t="s">
        <v>23</v>
      </c>
      <c r="J4" s="14" t="s">
        <v>21</v>
      </c>
      <c r="K4" s="15" t="s">
        <v>23</v>
      </c>
      <c r="L4" s="14" t="s">
        <v>21</v>
      </c>
      <c r="M4" s="15" t="s">
        <v>23</v>
      </c>
      <c r="N4" s="14" t="s">
        <v>21</v>
      </c>
      <c r="O4" s="15" t="s">
        <v>23</v>
      </c>
      <c r="P4" s="13"/>
      <c r="Q4" s="5" t="s">
        <v>0</v>
      </c>
      <c r="R4" s="14" t="s">
        <v>21</v>
      </c>
      <c r="S4" s="15" t="s">
        <v>23</v>
      </c>
      <c r="T4" s="14" t="s">
        <v>21</v>
      </c>
      <c r="U4" s="15" t="s">
        <v>23</v>
      </c>
      <c r="V4" s="14" t="s">
        <v>21</v>
      </c>
      <c r="W4" s="15" t="s">
        <v>23</v>
      </c>
      <c r="X4" s="14" t="s">
        <v>21</v>
      </c>
      <c r="Y4" s="15" t="s">
        <v>23</v>
      </c>
      <c r="Z4" s="14" t="s">
        <v>21</v>
      </c>
      <c r="AA4" s="15" t="s">
        <v>23</v>
      </c>
      <c r="AB4" s="14" t="s">
        <v>21</v>
      </c>
      <c r="AC4" s="15" t="s">
        <v>23</v>
      </c>
      <c r="AD4" s="14" t="s">
        <v>24</v>
      </c>
    </row>
    <row r="5" spans="1:30" s="38" customFormat="1" ht="12.75" customHeight="1">
      <c r="A5" s="13">
        <v>1</v>
      </c>
      <c r="B5" s="5" t="s">
        <v>25</v>
      </c>
      <c r="C5" s="16">
        <v>1420</v>
      </c>
      <c r="D5" s="17">
        <f>'[2]JAN 06'!$AD$74*'[3]Jan 06'!$AX$4</f>
        <v>44.42016854614781</v>
      </c>
      <c r="E5" s="55">
        <f>SUM(D5/D38)</f>
        <v>0.13950364116813294</v>
      </c>
      <c r="F5" s="17"/>
      <c r="G5" s="18" t="e">
        <f>SUM(F5/F38)</f>
        <v>#DIV/0!</v>
      </c>
      <c r="H5" s="17"/>
      <c r="I5" s="18" t="e">
        <f>SUM(H5/H38)</f>
        <v>#DIV/0!</v>
      </c>
      <c r="J5" s="17"/>
      <c r="K5" s="18" t="e">
        <f>SUM(J5/J38)</f>
        <v>#DIV/0!</v>
      </c>
      <c r="L5" s="17"/>
      <c r="M5" s="18" t="e">
        <f>SUM(L5/L38)</f>
        <v>#DIV/0!</v>
      </c>
      <c r="N5" s="17"/>
      <c r="O5" s="18" t="e">
        <f>SUM(N5/N38)</f>
        <v>#DIV/0!</v>
      </c>
      <c r="P5" s="13">
        <v>1</v>
      </c>
      <c r="Q5" s="5" t="s">
        <v>25</v>
      </c>
      <c r="R5" s="17"/>
      <c r="S5" s="18" t="e">
        <f>SUM(R5/R38)</f>
        <v>#DIV/0!</v>
      </c>
      <c r="T5" s="17"/>
      <c r="U5" s="18" t="e">
        <f>SUM(T5/T38)</f>
        <v>#DIV/0!</v>
      </c>
      <c r="V5" s="17"/>
      <c r="W5" s="18" t="e">
        <f>SUM(V5/V38)</f>
        <v>#DIV/0!</v>
      </c>
      <c r="X5" s="17"/>
      <c r="Y5" s="18" t="e">
        <f>SUM(X5/X38)</f>
        <v>#DIV/0!</v>
      </c>
      <c r="Z5" s="17"/>
      <c r="AA5" s="18"/>
      <c r="AB5" s="17"/>
      <c r="AC5" s="18"/>
      <c r="AD5" s="17">
        <f>SUM(D5+F5+H5+J5+L5+N5+R5+T5+V5+X5)</f>
        <v>44.42016854614781</v>
      </c>
    </row>
    <row r="6" spans="1:30" s="38" customFormat="1" ht="12.75">
      <c r="A6" s="13"/>
      <c r="B6" s="5"/>
      <c r="C6" s="16"/>
      <c r="D6" s="17"/>
      <c r="E6" s="55"/>
      <c r="F6" s="17"/>
      <c r="G6" s="18"/>
      <c r="H6" s="17"/>
      <c r="I6" s="18"/>
      <c r="J6" s="17"/>
      <c r="K6" s="40"/>
      <c r="L6" s="17"/>
      <c r="M6" s="18"/>
      <c r="N6" s="17"/>
      <c r="O6" s="18"/>
      <c r="P6" s="13"/>
      <c r="Q6" s="5"/>
      <c r="R6" s="17"/>
      <c r="S6" s="18"/>
      <c r="T6" s="17"/>
      <c r="U6" s="18"/>
      <c r="V6" s="17"/>
      <c r="W6" s="18"/>
      <c r="X6" s="17"/>
      <c r="Y6" s="18"/>
      <c r="Z6" s="17"/>
      <c r="AA6" s="19"/>
      <c r="AB6" s="17"/>
      <c r="AC6" s="19"/>
      <c r="AD6" s="17"/>
    </row>
    <row r="7" spans="1:30" s="38" customFormat="1" ht="12.75">
      <c r="A7" s="13">
        <v>2</v>
      </c>
      <c r="B7" s="5" t="s">
        <v>26</v>
      </c>
      <c r="C7" s="16">
        <v>1540</v>
      </c>
      <c r="D7" s="17">
        <f>'[2]JAN 06'!$AD$74*'[3]Jan 06'!$AX$6</f>
        <v>0.8706141977057648</v>
      </c>
      <c r="E7" s="55">
        <f>SUM(D7/D38)</f>
        <v>0.0027342050831358137</v>
      </c>
      <c r="F7" s="17"/>
      <c r="G7" s="18" t="e">
        <f>(F7/F38)</f>
        <v>#DIV/0!</v>
      </c>
      <c r="H7" s="17"/>
      <c r="I7" s="18" t="e">
        <f>SUM(H7/H38)</f>
        <v>#DIV/0!</v>
      </c>
      <c r="J7" s="17"/>
      <c r="K7" s="18" t="e">
        <f>SUM(J7/J38)</f>
        <v>#DIV/0!</v>
      </c>
      <c r="L7" s="17"/>
      <c r="M7" s="18" t="e">
        <f>SUM(L7/L38)</f>
        <v>#DIV/0!</v>
      </c>
      <c r="N7" s="17"/>
      <c r="O7" s="18" t="e">
        <f>SUM(N7/N38)</f>
        <v>#DIV/0!</v>
      </c>
      <c r="P7" s="13">
        <v>2</v>
      </c>
      <c r="Q7" s="5" t="s">
        <v>26</v>
      </c>
      <c r="R7" s="17"/>
      <c r="S7" s="18" t="e">
        <f>SUM(R7/R38)</f>
        <v>#DIV/0!</v>
      </c>
      <c r="T7" s="17"/>
      <c r="U7" s="18" t="e">
        <f>(T7/T38)</f>
        <v>#DIV/0!</v>
      </c>
      <c r="V7" s="17"/>
      <c r="W7" s="18" t="e">
        <f>(V7/V38)</f>
        <v>#DIV/0!</v>
      </c>
      <c r="X7" s="17"/>
      <c r="Y7" s="18" t="e">
        <f>SUM(X7/X38)</f>
        <v>#DIV/0!</v>
      </c>
      <c r="Z7" s="17"/>
      <c r="AA7" s="19"/>
      <c r="AB7" s="17"/>
      <c r="AC7" s="19"/>
      <c r="AD7" s="17">
        <f aca="true" t="shared" si="0" ref="AD7:AD36">SUM(D7+F7+H7+J7+L7+N7+R7+T7+V7+X7)</f>
        <v>0.8706141977057648</v>
      </c>
    </row>
    <row r="8" spans="1:30" s="38" customFormat="1" ht="12.75">
      <c r="A8" s="13"/>
      <c r="B8" s="5"/>
      <c r="C8" s="16"/>
      <c r="D8" s="17"/>
      <c r="E8" s="55"/>
      <c r="F8" s="17"/>
      <c r="G8" s="18"/>
      <c r="H8" s="17"/>
      <c r="I8" s="18"/>
      <c r="J8" s="17"/>
      <c r="K8" s="18"/>
      <c r="L8" s="17"/>
      <c r="M8" s="18"/>
      <c r="N8" s="17"/>
      <c r="O8" s="18"/>
      <c r="P8" s="13"/>
      <c r="Q8" s="5"/>
      <c r="R8" s="17"/>
      <c r="S8" s="18"/>
      <c r="T8" s="17"/>
      <c r="U8" s="18"/>
      <c r="V8" s="17"/>
      <c r="W8" s="18"/>
      <c r="X8" s="17"/>
      <c r="Y8" s="18"/>
      <c r="Z8" s="17"/>
      <c r="AA8" s="19"/>
      <c r="AB8" s="17"/>
      <c r="AC8" s="19"/>
      <c r="AD8" s="17"/>
    </row>
    <row r="9" spans="1:30" s="38" customFormat="1" ht="12.75">
      <c r="A9" s="13">
        <v>3</v>
      </c>
      <c r="B9" s="5" t="s">
        <v>18</v>
      </c>
      <c r="C9" s="16">
        <v>2240</v>
      </c>
      <c r="D9" s="17">
        <f>'[2]JAN 06'!$AD$74*'[3]Jan 06'!$AX$8</f>
        <v>32.08081407303666</v>
      </c>
      <c r="E9" s="55">
        <f>SUM(D9/D38)</f>
        <v>0.10075131457858029</v>
      </c>
      <c r="F9" s="17"/>
      <c r="G9" s="18" t="e">
        <f>SUM(F9/F38)</f>
        <v>#DIV/0!</v>
      </c>
      <c r="H9" s="17"/>
      <c r="I9" s="18" t="e">
        <f>SUM(H9/H38)</f>
        <v>#DIV/0!</v>
      </c>
      <c r="J9" s="17"/>
      <c r="K9" s="18" t="e">
        <f>SUM(J9/J38)</f>
        <v>#DIV/0!</v>
      </c>
      <c r="L9" s="17"/>
      <c r="M9" s="18" t="e">
        <f>SUM(L9/L38)</f>
        <v>#DIV/0!</v>
      </c>
      <c r="N9" s="17"/>
      <c r="O9" s="18" t="e">
        <f>SUM(N9/N38)</f>
        <v>#DIV/0!</v>
      </c>
      <c r="P9" s="13">
        <v>3</v>
      </c>
      <c r="Q9" s="5" t="s">
        <v>18</v>
      </c>
      <c r="R9" s="17"/>
      <c r="S9" s="18" t="e">
        <f>SUM(R9/R38)</f>
        <v>#DIV/0!</v>
      </c>
      <c r="T9" s="17"/>
      <c r="U9" s="18" t="e">
        <f>SUM(T9/T38)</f>
        <v>#DIV/0!</v>
      </c>
      <c r="V9" s="17"/>
      <c r="W9" s="18" t="e">
        <f>SUM(V9/V38)</f>
        <v>#DIV/0!</v>
      </c>
      <c r="X9" s="17"/>
      <c r="Y9" s="18" t="e">
        <f>SUM(X9/X38)</f>
        <v>#DIV/0!</v>
      </c>
      <c r="Z9" s="17"/>
      <c r="AA9" s="18"/>
      <c r="AB9" s="17"/>
      <c r="AC9" s="18"/>
      <c r="AD9" s="17">
        <f t="shared" si="0"/>
        <v>32.08081407303666</v>
      </c>
    </row>
    <row r="10" spans="1:30" s="38" customFormat="1" ht="12.75">
      <c r="A10" s="13"/>
      <c r="B10" s="5"/>
      <c r="C10" s="16"/>
      <c r="D10" s="17"/>
      <c r="E10" s="55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3"/>
      <c r="Q10" s="5"/>
      <c r="R10" s="17"/>
      <c r="S10" s="18"/>
      <c r="T10" s="17"/>
      <c r="U10" s="18"/>
      <c r="V10" s="17"/>
      <c r="W10" s="18"/>
      <c r="X10" s="17"/>
      <c r="Y10" s="18"/>
      <c r="Z10" s="17"/>
      <c r="AA10" s="19"/>
      <c r="AB10" s="17"/>
      <c r="AC10" s="19"/>
      <c r="AD10" s="17"/>
    </row>
    <row r="11" spans="1:30" s="38" customFormat="1" ht="12.75">
      <c r="A11" s="13">
        <v>4</v>
      </c>
      <c r="B11" s="5" t="s">
        <v>1</v>
      </c>
      <c r="C11" s="16">
        <v>1620</v>
      </c>
      <c r="D11" s="17">
        <f>'[2]JAN 06'!$AD$74*'[3]Jan 06'!$AX$10</f>
        <v>118.14347729646151</v>
      </c>
      <c r="E11" s="55">
        <f>SUM(D11/D38)</f>
        <v>0.37103518069722236</v>
      </c>
      <c r="F11" s="17"/>
      <c r="G11" s="18" t="e">
        <f>SUM(F11/F38)</f>
        <v>#DIV/0!</v>
      </c>
      <c r="H11" s="17"/>
      <c r="I11" s="18" t="e">
        <f>SUM(H11/H38)</f>
        <v>#DIV/0!</v>
      </c>
      <c r="J11" s="17"/>
      <c r="K11" s="18" t="e">
        <f>SUM(J11/J38)</f>
        <v>#DIV/0!</v>
      </c>
      <c r="L11" s="17"/>
      <c r="M11" s="18" t="e">
        <f>SUM(L11/L38)</f>
        <v>#DIV/0!</v>
      </c>
      <c r="N11" s="17"/>
      <c r="O11" s="18" t="e">
        <f>SUM(N11/N38)</f>
        <v>#DIV/0!</v>
      </c>
      <c r="P11" s="13">
        <v>4</v>
      </c>
      <c r="Q11" s="5" t="s">
        <v>1</v>
      </c>
      <c r="R11" s="17"/>
      <c r="S11" s="18" t="e">
        <f>SUM(R11/R38)</f>
        <v>#DIV/0!</v>
      </c>
      <c r="T11" s="17"/>
      <c r="U11" s="18" t="e">
        <f>SUM(T11/T38)</f>
        <v>#DIV/0!</v>
      </c>
      <c r="V11" s="17"/>
      <c r="W11" s="18" t="e">
        <f>SUM(V11/V38)</f>
        <v>#DIV/0!</v>
      </c>
      <c r="X11" s="17"/>
      <c r="Y11" s="18" t="e">
        <f>SUM(X11/X38)</f>
        <v>#DIV/0!</v>
      </c>
      <c r="Z11" s="17"/>
      <c r="AA11" s="18"/>
      <c r="AB11" s="17"/>
      <c r="AC11" s="18"/>
      <c r="AD11" s="17">
        <f t="shared" si="0"/>
        <v>118.14347729646151</v>
      </c>
    </row>
    <row r="12" spans="1:30" s="38" customFormat="1" ht="12.75">
      <c r="A12" s="13"/>
      <c r="B12" s="5"/>
      <c r="C12" s="16"/>
      <c r="D12" s="17"/>
      <c r="E12" s="55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3"/>
      <c r="Q12" s="5"/>
      <c r="R12" s="17"/>
      <c r="S12" s="18"/>
      <c r="T12" s="17"/>
      <c r="U12" s="18"/>
      <c r="V12" s="17"/>
      <c r="W12" s="18"/>
      <c r="X12" s="17"/>
      <c r="Y12" s="18"/>
      <c r="Z12" s="17"/>
      <c r="AA12" s="19"/>
      <c r="AB12" s="17"/>
      <c r="AC12" s="19"/>
      <c r="AD12" s="17"/>
    </row>
    <row r="13" spans="1:30" s="38" customFormat="1" ht="12.75">
      <c r="A13" s="13">
        <v>5</v>
      </c>
      <c r="B13" s="5" t="s">
        <v>2</v>
      </c>
      <c r="C13" s="16">
        <v>1900</v>
      </c>
      <c r="D13" s="17">
        <f>'[2]JAN 06'!$AD$74*'[3]Jan 06'!$AX$12</f>
        <v>0</v>
      </c>
      <c r="E13" s="55">
        <f>SUM(D13/D38)</f>
        <v>0</v>
      </c>
      <c r="F13" s="17"/>
      <c r="G13" s="18" t="e">
        <f>SUM(F13/F38)</f>
        <v>#DIV/0!</v>
      </c>
      <c r="H13" s="17"/>
      <c r="I13" s="18" t="e">
        <f>SUM(H13/H38)</f>
        <v>#DIV/0!</v>
      </c>
      <c r="J13" s="17"/>
      <c r="K13" s="18" t="e">
        <f>SUM(J13/J38)</f>
        <v>#DIV/0!</v>
      </c>
      <c r="L13" s="17"/>
      <c r="M13" s="18" t="e">
        <f>SUM(L13/L38)</f>
        <v>#DIV/0!</v>
      </c>
      <c r="N13" s="17"/>
      <c r="O13" s="18" t="e">
        <f>SUM(N13/N38)</f>
        <v>#DIV/0!</v>
      </c>
      <c r="P13" s="13">
        <v>5</v>
      </c>
      <c r="Q13" s="5" t="s">
        <v>2</v>
      </c>
      <c r="R13" s="17"/>
      <c r="S13" s="18" t="e">
        <f>SUM(R13/R38)</f>
        <v>#DIV/0!</v>
      </c>
      <c r="T13" s="17"/>
      <c r="U13" s="18" t="e">
        <f>SUM(T13/T38)</f>
        <v>#DIV/0!</v>
      </c>
      <c r="V13" s="17"/>
      <c r="W13" s="18" t="e">
        <f>SUM(V13/V38)</f>
        <v>#DIV/0!</v>
      </c>
      <c r="X13" s="17"/>
      <c r="Y13" s="18" t="e">
        <f>SUM(X13/X38)</f>
        <v>#DIV/0!</v>
      </c>
      <c r="Z13" s="17"/>
      <c r="AA13" s="18"/>
      <c r="AB13" s="17"/>
      <c r="AC13" s="18"/>
      <c r="AD13" s="17">
        <f t="shared" si="0"/>
        <v>0</v>
      </c>
    </row>
    <row r="14" spans="1:30" s="38" customFormat="1" ht="12.75">
      <c r="A14" s="13"/>
      <c r="B14" s="5"/>
      <c r="C14" s="16"/>
      <c r="D14" s="17"/>
      <c r="E14" s="55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3"/>
      <c r="Q14" s="5"/>
      <c r="R14" s="17"/>
      <c r="S14" s="18"/>
      <c r="T14" s="17"/>
      <c r="U14" s="18"/>
      <c r="V14" s="17"/>
      <c r="W14" s="18"/>
      <c r="X14" s="41"/>
      <c r="Y14" s="18"/>
      <c r="Z14" s="17"/>
      <c r="AA14" s="19"/>
      <c r="AB14" s="17"/>
      <c r="AC14" s="19"/>
      <c r="AD14" s="17"/>
    </row>
    <row r="15" spans="1:30" s="38" customFormat="1" ht="12.75">
      <c r="A15" s="13">
        <v>6</v>
      </c>
      <c r="B15" s="5" t="s">
        <v>3</v>
      </c>
      <c r="C15" s="16">
        <v>1300</v>
      </c>
      <c r="D15" s="17">
        <f>'[2]JAN 06'!$AD$74*'[3]Jan 06'!$AX$14</f>
        <v>0</v>
      </c>
      <c r="E15" s="55">
        <f>SUM(D15/D38)</f>
        <v>0</v>
      </c>
      <c r="F15" s="17"/>
      <c r="G15" s="18" t="e">
        <f>SUM(F15/F38)</f>
        <v>#DIV/0!</v>
      </c>
      <c r="H15" s="17"/>
      <c r="I15" s="18" t="e">
        <f>SUM(H15/H38)</f>
        <v>#DIV/0!</v>
      </c>
      <c r="J15" s="17"/>
      <c r="K15" s="18" t="e">
        <f>SUM(J15/J38)</f>
        <v>#DIV/0!</v>
      </c>
      <c r="L15" s="17"/>
      <c r="M15" s="18" t="e">
        <f>SUM(L15/L38)</f>
        <v>#DIV/0!</v>
      </c>
      <c r="N15" s="17"/>
      <c r="O15" s="18" t="e">
        <f>SUM(N15/N38)</f>
        <v>#DIV/0!</v>
      </c>
      <c r="P15" s="13">
        <v>6</v>
      </c>
      <c r="Q15" s="5" t="s">
        <v>3</v>
      </c>
      <c r="R15" s="17"/>
      <c r="S15" s="18" t="e">
        <f>SUM(R15/R38)</f>
        <v>#DIV/0!</v>
      </c>
      <c r="T15" s="17"/>
      <c r="U15" s="18" t="e">
        <f>SUM(T15/T38)</f>
        <v>#DIV/0!</v>
      </c>
      <c r="V15" s="17"/>
      <c r="W15" s="18" t="e">
        <f>SUM(V15/V38)</f>
        <v>#DIV/0!</v>
      </c>
      <c r="X15" s="17"/>
      <c r="Y15" s="18" t="e">
        <f>SUM(X15/X38)</f>
        <v>#DIV/0!</v>
      </c>
      <c r="Z15" s="17"/>
      <c r="AA15" s="18"/>
      <c r="AB15" s="17"/>
      <c r="AC15" s="18"/>
      <c r="AD15" s="17">
        <f t="shared" si="0"/>
        <v>0</v>
      </c>
    </row>
    <row r="16" spans="1:30" s="38" customFormat="1" ht="12.75">
      <c r="A16" s="13"/>
      <c r="B16" s="5"/>
      <c r="C16" s="16"/>
      <c r="D16" s="17"/>
      <c r="E16" s="55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3"/>
      <c r="Q16" s="5"/>
      <c r="R16" s="17"/>
      <c r="S16" s="18"/>
      <c r="T16" s="17"/>
      <c r="U16" s="18"/>
      <c r="V16" s="17"/>
      <c r="W16" s="18"/>
      <c r="X16" s="41"/>
      <c r="Y16" s="18"/>
      <c r="Z16" s="17"/>
      <c r="AA16" s="19"/>
      <c r="AB16" s="17"/>
      <c r="AC16" s="19"/>
      <c r="AD16" s="17"/>
    </row>
    <row r="17" spans="1:30" s="38" customFormat="1" ht="12.75">
      <c r="A17" s="13">
        <v>7</v>
      </c>
      <c r="B17" s="5" t="s">
        <v>4</v>
      </c>
      <c r="C17" s="16">
        <v>1400</v>
      </c>
      <c r="D17" s="17">
        <f>'[2]JAN 06'!$AD$74*'[3]Jan 06'!$AX$16</f>
        <v>2.1105798732260963</v>
      </c>
      <c r="E17" s="55">
        <f>SUM(D17/D38)</f>
        <v>0.006628375959117124</v>
      </c>
      <c r="F17" s="17"/>
      <c r="G17" s="18" t="e">
        <f>SUM(F17/F38)</f>
        <v>#DIV/0!</v>
      </c>
      <c r="H17" s="17"/>
      <c r="I17" s="18" t="e">
        <f>SUM(H17/H38)</f>
        <v>#DIV/0!</v>
      </c>
      <c r="J17" s="17"/>
      <c r="K17" s="18" t="e">
        <f>SUM(J17/J38)</f>
        <v>#DIV/0!</v>
      </c>
      <c r="L17" s="17"/>
      <c r="M17" s="18" t="e">
        <f>SUM(L17/L38)</f>
        <v>#DIV/0!</v>
      </c>
      <c r="N17" s="17"/>
      <c r="O17" s="18" t="e">
        <f>SUM(N17/N38)</f>
        <v>#DIV/0!</v>
      </c>
      <c r="P17" s="13">
        <v>7</v>
      </c>
      <c r="Q17" s="5" t="s">
        <v>4</v>
      </c>
      <c r="R17" s="17"/>
      <c r="S17" s="18" t="e">
        <f>SUM(R17/R38)</f>
        <v>#DIV/0!</v>
      </c>
      <c r="T17" s="17"/>
      <c r="U17" s="18" t="e">
        <f>SUM(T17/T38)</f>
        <v>#DIV/0!</v>
      </c>
      <c r="V17" s="17"/>
      <c r="W17" s="18" t="e">
        <f>SUM(V17/V38)</f>
        <v>#DIV/0!</v>
      </c>
      <c r="X17" s="17"/>
      <c r="Y17" s="18" t="e">
        <f>SUM(X17/X38)</f>
        <v>#DIV/0!</v>
      </c>
      <c r="Z17" s="17"/>
      <c r="AA17" s="18"/>
      <c r="AB17" s="17"/>
      <c r="AC17" s="18"/>
      <c r="AD17" s="17">
        <f t="shared" si="0"/>
        <v>2.1105798732260963</v>
      </c>
    </row>
    <row r="18" spans="1:30" s="38" customFormat="1" ht="12.75">
      <c r="A18" s="13"/>
      <c r="B18" s="5"/>
      <c r="C18" s="16"/>
      <c r="D18" s="17"/>
      <c r="E18" s="55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3"/>
      <c r="Q18" s="5"/>
      <c r="R18" s="17"/>
      <c r="S18" s="18"/>
      <c r="T18" s="17"/>
      <c r="U18" s="18"/>
      <c r="V18" s="17"/>
      <c r="W18" s="18"/>
      <c r="X18" s="41"/>
      <c r="Y18" s="18"/>
      <c r="Z18" s="17"/>
      <c r="AA18" s="19"/>
      <c r="AB18" s="17"/>
      <c r="AC18" s="19"/>
      <c r="AD18" s="17"/>
    </row>
    <row r="19" spans="1:30" s="38" customFormat="1" ht="12.75">
      <c r="A19" s="13">
        <v>8</v>
      </c>
      <c r="B19" s="5" t="s">
        <v>5</v>
      </c>
      <c r="C19" s="16">
        <v>1860</v>
      </c>
      <c r="D19" s="17">
        <f>'[2]JAN 06'!$AD$74*'[3]Jan 06'!$AX$18</f>
        <v>7.010140293215249</v>
      </c>
      <c r="E19" s="55">
        <f>SUM(D19/D38)</f>
        <v>0.02201567729278188</v>
      </c>
      <c r="F19" s="17"/>
      <c r="G19" s="18" t="e">
        <f>SUM(F19/F38)</f>
        <v>#DIV/0!</v>
      </c>
      <c r="H19" s="17"/>
      <c r="I19" s="18" t="e">
        <f>SUM(H19/H38)</f>
        <v>#DIV/0!</v>
      </c>
      <c r="J19" s="17"/>
      <c r="K19" s="18" t="e">
        <f>SUM(J19/J38)</f>
        <v>#DIV/0!</v>
      </c>
      <c r="L19" s="17"/>
      <c r="M19" s="18" t="e">
        <f>SUM(L19/L38)</f>
        <v>#DIV/0!</v>
      </c>
      <c r="N19" s="17"/>
      <c r="O19" s="18" t="e">
        <f>SUM(N19/N38)</f>
        <v>#DIV/0!</v>
      </c>
      <c r="P19" s="13">
        <v>8</v>
      </c>
      <c r="Q19" s="5" t="s">
        <v>5</v>
      </c>
      <c r="R19" s="17"/>
      <c r="S19" s="18" t="e">
        <f>SUM(R19/R38)</f>
        <v>#DIV/0!</v>
      </c>
      <c r="T19" s="17"/>
      <c r="U19" s="18" t="e">
        <f>SUM(T19/T38)</f>
        <v>#DIV/0!</v>
      </c>
      <c r="V19" s="17"/>
      <c r="W19" s="18" t="e">
        <f>SUM(V19/V38)</f>
        <v>#DIV/0!</v>
      </c>
      <c r="X19" s="17"/>
      <c r="Y19" s="18" t="e">
        <f>SUM(X19/X38)</f>
        <v>#DIV/0!</v>
      </c>
      <c r="Z19" s="17"/>
      <c r="AA19" s="18"/>
      <c r="AB19" s="17"/>
      <c r="AC19" s="18"/>
      <c r="AD19" s="17">
        <f t="shared" si="0"/>
        <v>7.010140293215249</v>
      </c>
    </row>
    <row r="20" spans="1:30" s="38" customFormat="1" ht="12.75">
      <c r="A20" s="13"/>
      <c r="B20" s="5"/>
      <c r="C20" s="16"/>
      <c r="D20" s="17"/>
      <c r="E20" s="55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3"/>
      <c r="Q20" s="5"/>
      <c r="R20" s="17"/>
      <c r="S20" s="18"/>
      <c r="T20" s="17"/>
      <c r="U20" s="18"/>
      <c r="V20" s="17"/>
      <c r="W20" s="18"/>
      <c r="X20" s="41"/>
      <c r="Y20" s="18"/>
      <c r="Z20" s="17"/>
      <c r="AA20" s="19"/>
      <c r="AB20" s="17"/>
      <c r="AC20" s="19"/>
      <c r="AD20" s="17"/>
    </row>
    <row r="21" spans="1:30" s="38" customFormat="1" ht="12.75">
      <c r="A21" s="13">
        <v>9</v>
      </c>
      <c r="B21" s="5" t="s">
        <v>6</v>
      </c>
      <c r="C21" s="16">
        <v>940</v>
      </c>
      <c r="D21" s="17">
        <f>'[2]JAN 06'!$AD$74*'[3]Jan 06'!$AX$20</f>
        <v>1.594241582811855</v>
      </c>
      <c r="E21" s="55">
        <f>SUM(D21/D38)</f>
        <v>0.005006791126261685</v>
      </c>
      <c r="F21" s="17"/>
      <c r="G21" s="18" t="e">
        <f>SUM(F21/F38)</f>
        <v>#DIV/0!</v>
      </c>
      <c r="H21" s="17"/>
      <c r="I21" s="18" t="e">
        <f>SUM(H21/H38)</f>
        <v>#DIV/0!</v>
      </c>
      <c r="J21" s="17"/>
      <c r="K21" s="18" t="e">
        <f>SUM(J21/J38)</f>
        <v>#DIV/0!</v>
      </c>
      <c r="L21" s="17"/>
      <c r="M21" s="18" t="e">
        <f>SUM(L21/L38)</f>
        <v>#DIV/0!</v>
      </c>
      <c r="N21" s="17"/>
      <c r="O21" s="18" t="e">
        <f>SUM(N21/N38)</f>
        <v>#DIV/0!</v>
      </c>
      <c r="P21" s="13">
        <v>9</v>
      </c>
      <c r="Q21" s="5" t="s">
        <v>6</v>
      </c>
      <c r="R21" s="17"/>
      <c r="S21" s="18" t="e">
        <f>SUM(R21/R38)</f>
        <v>#DIV/0!</v>
      </c>
      <c r="T21" s="17"/>
      <c r="U21" s="18" t="e">
        <f>SUM(T21/T38)</f>
        <v>#DIV/0!</v>
      </c>
      <c r="V21" s="17"/>
      <c r="W21" s="18" t="e">
        <f>SUM(V21/V38)</f>
        <v>#DIV/0!</v>
      </c>
      <c r="X21" s="17"/>
      <c r="Y21" s="18" t="e">
        <f>SUM(X21/X38)</f>
        <v>#DIV/0!</v>
      </c>
      <c r="Z21" s="17"/>
      <c r="AA21" s="18"/>
      <c r="AB21" s="17"/>
      <c r="AC21" s="18"/>
      <c r="AD21" s="17">
        <f t="shared" si="0"/>
        <v>1.594241582811855</v>
      </c>
    </row>
    <row r="22" spans="1:30" s="38" customFormat="1" ht="12.75">
      <c r="A22" s="13"/>
      <c r="B22" s="5"/>
      <c r="C22" s="16"/>
      <c r="D22" s="17"/>
      <c r="E22" s="55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3"/>
      <c r="Q22" s="5"/>
      <c r="R22" s="17"/>
      <c r="S22" s="18"/>
      <c r="T22" s="17"/>
      <c r="U22" s="18"/>
      <c r="V22" s="17"/>
      <c r="W22" s="18"/>
      <c r="X22" s="41"/>
      <c r="Y22" s="18"/>
      <c r="Z22" s="17"/>
      <c r="AA22" s="19"/>
      <c r="AB22" s="17"/>
      <c r="AC22" s="19"/>
      <c r="AD22" s="17"/>
    </row>
    <row r="23" spans="1:30" s="38" customFormat="1" ht="12.75">
      <c r="A23" s="13">
        <v>10</v>
      </c>
      <c r="B23" s="5" t="s">
        <v>7</v>
      </c>
      <c r="C23" s="16">
        <v>1060</v>
      </c>
      <c r="D23" s="17">
        <f>'[2]JAN 06'!$AD$74*'[3]Jan 06'!$AX$22</f>
        <v>5.992539282909809</v>
      </c>
      <c r="E23" s="55">
        <f>SUM(D23/D38)</f>
        <v>0.018819853169636122</v>
      </c>
      <c r="F23" s="17"/>
      <c r="G23" s="18" t="e">
        <f>SUM(F23/F38)</f>
        <v>#DIV/0!</v>
      </c>
      <c r="H23" s="17"/>
      <c r="I23" s="18" t="e">
        <f>SUM(H23/H38)</f>
        <v>#DIV/0!</v>
      </c>
      <c r="J23" s="17"/>
      <c r="K23" s="18" t="e">
        <f>SUM(J23/J38)</f>
        <v>#DIV/0!</v>
      </c>
      <c r="L23" s="17"/>
      <c r="M23" s="18" t="e">
        <f>SUM(L23/L38)</f>
        <v>#DIV/0!</v>
      </c>
      <c r="N23" s="17"/>
      <c r="O23" s="18" t="e">
        <f>SUM(N23/N38)</f>
        <v>#DIV/0!</v>
      </c>
      <c r="P23" s="13">
        <v>10</v>
      </c>
      <c r="Q23" s="5" t="s">
        <v>7</v>
      </c>
      <c r="R23" s="17"/>
      <c r="S23" s="18" t="e">
        <f>SUM(R23/R38)</f>
        <v>#DIV/0!</v>
      </c>
      <c r="T23" s="17"/>
      <c r="U23" s="18" t="e">
        <f>SUM(T23/T38)</f>
        <v>#DIV/0!</v>
      </c>
      <c r="V23" s="17"/>
      <c r="W23" s="18" t="e">
        <f>SUM(V23/V38)</f>
        <v>#DIV/0!</v>
      </c>
      <c r="X23" s="17"/>
      <c r="Y23" s="18" t="e">
        <f>SUM(X23/X38)</f>
        <v>#DIV/0!</v>
      </c>
      <c r="Z23" s="17"/>
      <c r="AA23" s="18"/>
      <c r="AB23" s="17"/>
      <c r="AC23" s="18"/>
      <c r="AD23" s="17">
        <f t="shared" si="0"/>
        <v>5.992539282909809</v>
      </c>
    </row>
    <row r="24" spans="1:30" s="38" customFormat="1" ht="12.75">
      <c r="A24" s="13"/>
      <c r="B24" s="5"/>
      <c r="C24" s="16"/>
      <c r="D24" s="17"/>
      <c r="E24" s="5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3"/>
      <c r="Q24" s="5"/>
      <c r="R24" s="17"/>
      <c r="S24" s="18"/>
      <c r="T24" s="17"/>
      <c r="U24" s="18"/>
      <c r="V24" s="17"/>
      <c r="W24" s="18"/>
      <c r="X24" s="41"/>
      <c r="Y24" s="18"/>
      <c r="Z24" s="17"/>
      <c r="AA24" s="19"/>
      <c r="AB24" s="17"/>
      <c r="AC24" s="19"/>
      <c r="AD24" s="17"/>
    </row>
    <row r="25" spans="1:30" s="38" customFormat="1" ht="12.75">
      <c r="A25" s="13">
        <v>11</v>
      </c>
      <c r="B25" s="5" t="s">
        <v>8</v>
      </c>
      <c r="C25" s="16">
        <v>1300</v>
      </c>
      <c r="D25" s="17">
        <f>'[2]JAN 06'!$AD$74*'[3]Jan 06'!$AX$24</f>
        <v>3.429692293992406</v>
      </c>
      <c r="E25" s="55">
        <f>SUM(D25/D38)</f>
        <v>0.010771110933565326</v>
      </c>
      <c r="F25" s="17"/>
      <c r="G25" s="18" t="e">
        <f>SUM(F25/F38)</f>
        <v>#DIV/0!</v>
      </c>
      <c r="H25" s="17"/>
      <c r="I25" s="18" t="e">
        <f>SUM(H25/H38)</f>
        <v>#DIV/0!</v>
      </c>
      <c r="J25" s="17"/>
      <c r="K25" s="18" t="e">
        <f>SUM(J25/J38)</f>
        <v>#DIV/0!</v>
      </c>
      <c r="L25" s="17"/>
      <c r="M25" s="18" t="e">
        <f>SUM(L25/L38)</f>
        <v>#DIV/0!</v>
      </c>
      <c r="N25" s="17"/>
      <c r="O25" s="18" t="e">
        <f>SUM(N25/N38)</f>
        <v>#DIV/0!</v>
      </c>
      <c r="P25" s="13">
        <v>11</v>
      </c>
      <c r="Q25" s="5" t="s">
        <v>8</v>
      </c>
      <c r="R25" s="17"/>
      <c r="S25" s="18" t="e">
        <f>SUM(R25/R38)</f>
        <v>#DIV/0!</v>
      </c>
      <c r="T25" s="17"/>
      <c r="U25" s="18" t="e">
        <f>SUM(T25/T38)</f>
        <v>#DIV/0!</v>
      </c>
      <c r="V25" s="17"/>
      <c r="W25" s="18" t="e">
        <f>SUM(V25/V38)</f>
        <v>#DIV/0!</v>
      </c>
      <c r="X25" s="17"/>
      <c r="Y25" s="18" t="e">
        <f>SUM(X25/X38)</f>
        <v>#DIV/0!</v>
      </c>
      <c r="Z25" s="17"/>
      <c r="AA25" s="18"/>
      <c r="AB25" s="17"/>
      <c r="AC25" s="18"/>
      <c r="AD25" s="17">
        <f t="shared" si="0"/>
        <v>3.429692293992406</v>
      </c>
    </row>
    <row r="26" spans="1:30" s="38" customFormat="1" ht="12.75">
      <c r="A26" s="13"/>
      <c r="B26" s="5"/>
      <c r="C26" s="16"/>
      <c r="D26" s="17"/>
      <c r="E26" s="55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3"/>
      <c r="Q26" s="5"/>
      <c r="R26" s="17"/>
      <c r="S26" s="18"/>
      <c r="T26" s="17"/>
      <c r="U26" s="18"/>
      <c r="V26" s="17"/>
      <c r="W26" s="18"/>
      <c r="X26" s="41"/>
      <c r="Y26" s="18"/>
      <c r="Z26" s="17"/>
      <c r="AA26" s="19"/>
      <c r="AB26" s="17"/>
      <c r="AC26" s="19"/>
      <c r="AD26" s="17"/>
    </row>
    <row r="27" spans="1:30" s="38" customFormat="1" ht="12.75">
      <c r="A27" s="13">
        <v>12</v>
      </c>
      <c r="B27" s="5" t="s">
        <v>9</v>
      </c>
      <c r="C27" s="16">
        <v>1300</v>
      </c>
      <c r="D27" s="17">
        <f>'[2]JAN 06'!$AD$74*'[3]Jan 06'!$AX$26</f>
        <v>2.2048021889951186</v>
      </c>
      <c r="E27" s="55">
        <f>SUM(D27/D38)</f>
        <v>0.006924285600149139</v>
      </c>
      <c r="F27" s="17"/>
      <c r="G27" s="18" t="e">
        <f>SUM(F27/F38)</f>
        <v>#DIV/0!</v>
      </c>
      <c r="H27" s="17"/>
      <c r="I27" s="18" t="e">
        <f>SUM(H27/H38)</f>
        <v>#DIV/0!</v>
      </c>
      <c r="J27" s="17"/>
      <c r="K27" s="18" t="e">
        <f>SUM(J27/J38)</f>
        <v>#DIV/0!</v>
      </c>
      <c r="L27" s="17"/>
      <c r="M27" s="18" t="e">
        <f>SUM(L27/L38)</f>
        <v>#DIV/0!</v>
      </c>
      <c r="N27" s="17"/>
      <c r="O27" s="18" t="e">
        <f>SUM(N27/N38)</f>
        <v>#DIV/0!</v>
      </c>
      <c r="P27" s="13">
        <v>12</v>
      </c>
      <c r="Q27" s="5" t="s">
        <v>9</v>
      </c>
      <c r="R27" s="17"/>
      <c r="S27" s="18" t="e">
        <f>SUM(R27/R38)</f>
        <v>#DIV/0!</v>
      </c>
      <c r="T27" s="17"/>
      <c r="U27" s="18" t="e">
        <f>SUM(T27/T38)</f>
        <v>#DIV/0!</v>
      </c>
      <c r="V27" s="17"/>
      <c r="W27" s="18" t="e">
        <f>SUM(V27/V38)</f>
        <v>#DIV/0!</v>
      </c>
      <c r="X27" s="17"/>
      <c r="Y27" s="18" t="e">
        <f>SUM(X27/X38)</f>
        <v>#DIV/0!</v>
      </c>
      <c r="Z27" s="17"/>
      <c r="AA27" s="18"/>
      <c r="AB27" s="17"/>
      <c r="AC27" s="18"/>
      <c r="AD27" s="17">
        <f t="shared" si="0"/>
        <v>2.2048021889951186</v>
      </c>
    </row>
    <row r="28" spans="1:30" s="38" customFormat="1" ht="12.75">
      <c r="A28" s="13"/>
      <c r="B28" s="5"/>
      <c r="C28" s="16"/>
      <c r="D28" s="17"/>
      <c r="E28" s="55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3"/>
      <c r="Q28" s="5"/>
      <c r="R28" s="17"/>
      <c r="S28" s="18"/>
      <c r="T28" s="17"/>
      <c r="U28" s="18"/>
      <c r="V28" s="17"/>
      <c r="W28" s="18"/>
      <c r="X28" s="41"/>
      <c r="Y28" s="18"/>
      <c r="Z28" s="17"/>
      <c r="AA28" s="19"/>
      <c r="AB28" s="17"/>
      <c r="AC28" s="19"/>
      <c r="AD28" s="17"/>
    </row>
    <row r="29" spans="1:30" s="38" customFormat="1" ht="12.75">
      <c r="A29" s="13">
        <v>13</v>
      </c>
      <c r="B29" s="5" t="s">
        <v>10</v>
      </c>
      <c r="C29" s="16">
        <v>1660</v>
      </c>
      <c r="D29" s="17">
        <f>'[2]JAN 06'!$AD$74*'[3]Jan 06'!$AX$28</f>
        <v>0</v>
      </c>
      <c r="E29" s="55">
        <f>SUM(D29/D38)</f>
        <v>0</v>
      </c>
      <c r="F29" s="17"/>
      <c r="G29" s="18" t="e">
        <f>SUM(F29/F38)</f>
        <v>#DIV/0!</v>
      </c>
      <c r="H29" s="17"/>
      <c r="I29" s="18" t="e">
        <f>SUM(H29/H38)</f>
        <v>#DIV/0!</v>
      </c>
      <c r="J29" s="17"/>
      <c r="K29" s="18" t="e">
        <f>SUM(J29/J38)</f>
        <v>#DIV/0!</v>
      </c>
      <c r="L29" s="17"/>
      <c r="M29" s="18" t="e">
        <f>SUM(L29/L38)</f>
        <v>#DIV/0!</v>
      </c>
      <c r="N29" s="17"/>
      <c r="O29" s="18" t="e">
        <f>SUM(N29/N38)</f>
        <v>#DIV/0!</v>
      </c>
      <c r="P29" s="13">
        <v>13</v>
      </c>
      <c r="Q29" s="5" t="s">
        <v>10</v>
      </c>
      <c r="R29" s="17"/>
      <c r="S29" s="18" t="e">
        <f>SUM(R29/R38)</f>
        <v>#DIV/0!</v>
      </c>
      <c r="T29" s="17"/>
      <c r="U29" s="18" t="e">
        <f>SUM(T29/T38)</f>
        <v>#DIV/0!</v>
      </c>
      <c r="V29" s="17"/>
      <c r="W29" s="18" t="e">
        <f>SUM(V29/V38)</f>
        <v>#DIV/0!</v>
      </c>
      <c r="X29" s="17"/>
      <c r="Y29" s="18" t="e">
        <f>SUM(X29/X38)</f>
        <v>#DIV/0!</v>
      </c>
      <c r="Z29" s="17"/>
      <c r="AA29" s="18"/>
      <c r="AB29" s="17"/>
      <c r="AC29" s="18"/>
      <c r="AD29" s="17">
        <f t="shared" si="0"/>
        <v>0</v>
      </c>
    </row>
    <row r="30" spans="1:30" s="38" customFormat="1" ht="12.75">
      <c r="A30" s="13"/>
      <c r="B30" s="5"/>
      <c r="C30" s="16"/>
      <c r="D30" s="17"/>
      <c r="E30" s="55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3"/>
      <c r="Q30" s="5"/>
      <c r="R30" s="17"/>
      <c r="S30" s="18"/>
      <c r="T30" s="17"/>
      <c r="U30" s="18"/>
      <c r="V30" s="17"/>
      <c r="W30" s="18"/>
      <c r="X30" s="41"/>
      <c r="Y30" s="18"/>
      <c r="Z30" s="17"/>
      <c r="AA30" s="19"/>
      <c r="AB30" s="17"/>
      <c r="AC30" s="19"/>
      <c r="AD30" s="17"/>
    </row>
    <row r="31" spans="1:30" s="38" customFormat="1" ht="12.75">
      <c r="A31" s="13">
        <v>14</v>
      </c>
      <c r="B31" s="5" t="s">
        <v>11</v>
      </c>
      <c r="C31" s="16"/>
      <c r="D31" s="17"/>
      <c r="E31" s="55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3">
        <v>14</v>
      </c>
      <c r="Q31" s="5" t="s">
        <v>11</v>
      </c>
      <c r="R31" s="17"/>
      <c r="S31" s="18"/>
      <c r="T31" s="17"/>
      <c r="U31" s="18"/>
      <c r="V31" s="17"/>
      <c r="W31" s="18"/>
      <c r="X31" s="41"/>
      <c r="Y31" s="18"/>
      <c r="Z31" s="17"/>
      <c r="AA31" s="19"/>
      <c r="AB31" s="17"/>
      <c r="AC31" s="19"/>
      <c r="AD31" s="17"/>
    </row>
    <row r="32" spans="1:30" s="38" customFormat="1" ht="12.75">
      <c r="A32" s="13"/>
      <c r="B32" s="5" t="s">
        <v>27</v>
      </c>
      <c r="C32" s="16">
        <v>925</v>
      </c>
      <c r="D32" s="17">
        <f>'[2]JAN 06'!$AD$74*'[3]Jan 06'!$AX$31</f>
        <v>52.2933852518073</v>
      </c>
      <c r="E32" s="55">
        <f>SUM(D32/D38)</f>
        <v>0.16422985077276805</v>
      </c>
      <c r="F32" s="17"/>
      <c r="G32" s="18" t="e">
        <f>SUM(F32/F38)</f>
        <v>#DIV/0!</v>
      </c>
      <c r="H32" s="17"/>
      <c r="I32" s="18" t="e">
        <f>SUM(H32/H38)</f>
        <v>#DIV/0!</v>
      </c>
      <c r="J32" s="17"/>
      <c r="K32" s="18" t="e">
        <f>SUM(J32/J38)</f>
        <v>#DIV/0!</v>
      </c>
      <c r="L32" s="17"/>
      <c r="M32" s="18" t="e">
        <f>SUM(L32/L38)</f>
        <v>#DIV/0!</v>
      </c>
      <c r="N32" s="17"/>
      <c r="O32" s="18" t="e">
        <f>SUM(N32/N38)</f>
        <v>#DIV/0!</v>
      </c>
      <c r="P32" s="13"/>
      <c r="Q32" s="5" t="s">
        <v>27</v>
      </c>
      <c r="R32" s="17"/>
      <c r="S32" s="18" t="e">
        <f>SUM(R32/R38)</f>
        <v>#DIV/0!</v>
      </c>
      <c r="T32" s="17"/>
      <c r="U32" s="18" t="e">
        <f>SUM(T32/T38)</f>
        <v>#DIV/0!</v>
      </c>
      <c r="V32" s="17"/>
      <c r="W32" s="18" t="e">
        <f>SUM(V32/V38)</f>
        <v>#DIV/0!</v>
      </c>
      <c r="X32" s="17"/>
      <c r="Y32" s="18" t="e">
        <f>SUM(X32/X38)</f>
        <v>#DIV/0!</v>
      </c>
      <c r="Z32" s="17"/>
      <c r="AA32" s="18"/>
      <c r="AB32" s="17"/>
      <c r="AC32" s="18"/>
      <c r="AD32" s="17">
        <f t="shared" si="0"/>
        <v>52.2933852518073</v>
      </c>
    </row>
    <row r="33" spans="1:30" s="38" customFormat="1" ht="12.75">
      <c r="A33" s="13"/>
      <c r="B33" s="5" t="s">
        <v>28</v>
      </c>
      <c r="C33" s="16">
        <v>925</v>
      </c>
      <c r="D33" s="17">
        <f>'[2]JAN 06'!$AD$74*'[3]Jan 06'!$AX$32</f>
        <v>17.90223999611421</v>
      </c>
      <c r="E33" s="55">
        <f>SUM(D33/D38)</f>
        <v>0.056222831796082756</v>
      </c>
      <c r="F33" s="17"/>
      <c r="G33" s="18" t="e">
        <f>SUM(F33/F38)</f>
        <v>#DIV/0!</v>
      </c>
      <c r="H33" s="17"/>
      <c r="I33" s="18" t="e">
        <f>SUM(H33/H38)</f>
        <v>#DIV/0!</v>
      </c>
      <c r="J33" s="17"/>
      <c r="K33" s="18" t="e">
        <f>SUM(J33/J38)</f>
        <v>#DIV/0!</v>
      </c>
      <c r="L33" s="17"/>
      <c r="M33" s="18" t="e">
        <f>SUM(L33/L38)</f>
        <v>#DIV/0!</v>
      </c>
      <c r="N33" s="17"/>
      <c r="O33" s="18" t="e">
        <f>SUM(N33/N38)</f>
        <v>#DIV/0!</v>
      </c>
      <c r="P33" s="13"/>
      <c r="Q33" s="5" t="s">
        <v>28</v>
      </c>
      <c r="R33" s="17"/>
      <c r="S33" s="18" t="e">
        <f>SUM(R33/R38)</f>
        <v>#DIV/0!</v>
      </c>
      <c r="T33" s="17"/>
      <c r="U33" s="18" t="e">
        <f>SUM(T33/T38)</f>
        <v>#DIV/0!</v>
      </c>
      <c r="V33" s="17"/>
      <c r="W33" s="18" t="e">
        <f>SUM(V33/V38)</f>
        <v>#DIV/0!</v>
      </c>
      <c r="X33" s="17"/>
      <c r="Y33" s="18" t="e">
        <f>SUM(X33/X38)</f>
        <v>#DIV/0!</v>
      </c>
      <c r="Z33" s="17"/>
      <c r="AA33" s="18"/>
      <c r="AB33" s="17"/>
      <c r="AC33" s="18"/>
      <c r="AD33" s="17">
        <f t="shared" si="0"/>
        <v>17.90223999611421</v>
      </c>
    </row>
    <row r="34" spans="1:30" s="38" customFormat="1" ht="12.75">
      <c r="A34" s="13"/>
      <c r="B34" s="5" t="s">
        <v>29</v>
      </c>
      <c r="C34" s="16">
        <v>1300</v>
      </c>
      <c r="D34" s="17">
        <f>'[2]JAN 06'!$AD$74*'[3]Jan 06'!$AX$33</f>
        <v>27.041804625709364</v>
      </c>
      <c r="E34" s="55">
        <f>SUM(D34/D38)</f>
        <v>0.08492606697618817</v>
      </c>
      <c r="F34" s="17"/>
      <c r="G34" s="18" t="e">
        <f>SUM(F34/F38)</f>
        <v>#DIV/0!</v>
      </c>
      <c r="H34" s="17"/>
      <c r="I34" s="18" t="e">
        <f>SUM(H34/H38)</f>
        <v>#DIV/0!</v>
      </c>
      <c r="J34" s="17"/>
      <c r="K34" s="18" t="e">
        <f>SUM(J34/J38)</f>
        <v>#DIV/0!</v>
      </c>
      <c r="L34" s="17"/>
      <c r="M34" s="18" t="e">
        <f>SUM(L34/L38)</f>
        <v>#DIV/0!</v>
      </c>
      <c r="N34" s="17"/>
      <c r="O34" s="18" t="e">
        <f>SUM(N34/N38)</f>
        <v>#DIV/0!</v>
      </c>
      <c r="P34" s="13"/>
      <c r="Q34" s="5" t="s">
        <v>29</v>
      </c>
      <c r="R34" s="17"/>
      <c r="S34" s="18" t="e">
        <f>SUM(R34/R38)</f>
        <v>#DIV/0!</v>
      </c>
      <c r="T34" s="17"/>
      <c r="U34" s="18" t="e">
        <f>SUM(T34/T38)</f>
        <v>#DIV/0!</v>
      </c>
      <c r="V34" s="17"/>
      <c r="W34" s="18" t="e">
        <f>SUM(V34/V38)</f>
        <v>#DIV/0!</v>
      </c>
      <c r="X34" s="17"/>
      <c r="Y34" s="18" t="e">
        <f>SUM(X34/X38)</f>
        <v>#DIV/0!</v>
      </c>
      <c r="Z34" s="17"/>
      <c r="AA34" s="18"/>
      <c r="AB34" s="17"/>
      <c r="AC34" s="18"/>
      <c r="AD34" s="17">
        <f t="shared" si="0"/>
        <v>27.041804625709364</v>
      </c>
    </row>
    <row r="35" spans="1:30" s="38" customFormat="1" ht="12.75">
      <c r="A35" s="13"/>
      <c r="B35" s="5"/>
      <c r="C35" s="16"/>
      <c r="D35" s="17"/>
      <c r="E35" s="55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3"/>
      <c r="Q35" s="5"/>
      <c r="R35" s="17"/>
      <c r="S35" s="18"/>
      <c r="T35" s="17"/>
      <c r="U35" s="18"/>
      <c r="V35" s="41"/>
      <c r="W35" s="18"/>
      <c r="X35" s="41"/>
      <c r="Y35" s="18"/>
      <c r="Z35" s="17"/>
      <c r="AA35" s="19"/>
      <c r="AB35" s="17"/>
      <c r="AC35" s="19"/>
      <c r="AD35" s="17"/>
    </row>
    <row r="36" spans="1:30" s="38" customFormat="1" ht="12.75">
      <c r="A36" s="13">
        <v>15</v>
      </c>
      <c r="B36" s="5" t="s">
        <v>30</v>
      </c>
      <c r="C36" s="16">
        <v>750</v>
      </c>
      <c r="D36" s="17">
        <f>'[2]JAN 06'!$AD$74*'[3]Jan 06'!$AX$35</f>
        <v>3.321336630858031</v>
      </c>
      <c r="E36" s="55">
        <f>SUM(D36/D38)</f>
        <v>0.01043081484637851</v>
      </c>
      <c r="F36" s="17"/>
      <c r="G36" s="18" t="e">
        <f>SUM(F36/F38)</f>
        <v>#DIV/0!</v>
      </c>
      <c r="H36" s="17"/>
      <c r="I36" s="18" t="e">
        <f>SUM(H36/H38)</f>
        <v>#DIV/0!</v>
      </c>
      <c r="J36" s="17"/>
      <c r="K36" s="18" t="e">
        <f>SUM(J36/J38)</f>
        <v>#DIV/0!</v>
      </c>
      <c r="L36" s="17"/>
      <c r="M36" s="18" t="e">
        <f>SUM(L36/L38)</f>
        <v>#DIV/0!</v>
      </c>
      <c r="N36" s="17"/>
      <c r="O36" s="18" t="e">
        <f>SUM(N36/N38)</f>
        <v>#DIV/0!</v>
      </c>
      <c r="P36" s="13">
        <v>15</v>
      </c>
      <c r="Q36" s="5" t="s">
        <v>30</v>
      </c>
      <c r="R36" s="17"/>
      <c r="S36" s="18" t="e">
        <f>SUM(R36/R38)</f>
        <v>#DIV/0!</v>
      </c>
      <c r="T36" s="17"/>
      <c r="U36" s="18" t="e">
        <f>SUM(T36/T38)</f>
        <v>#DIV/0!</v>
      </c>
      <c r="V36" s="17"/>
      <c r="W36" s="18" t="e">
        <f>SUM(V36/V38)</f>
        <v>#DIV/0!</v>
      </c>
      <c r="X36" s="17"/>
      <c r="Y36" s="18" t="e">
        <f>SUM(X36/X38)</f>
        <v>#DIV/0!</v>
      </c>
      <c r="Z36" s="17"/>
      <c r="AA36" s="18"/>
      <c r="AB36" s="17"/>
      <c r="AC36" s="18"/>
      <c r="AD36" s="17">
        <f t="shared" si="0"/>
        <v>3.321336630858031</v>
      </c>
    </row>
    <row r="37" spans="1:30" s="38" customFormat="1" ht="12.75">
      <c r="A37" s="13"/>
      <c r="B37" s="5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3"/>
      <c r="Q37" s="5"/>
      <c r="R37" s="17"/>
      <c r="S37" s="18"/>
      <c r="T37" s="17"/>
      <c r="U37" s="18"/>
      <c r="V37" s="17"/>
      <c r="W37" s="18"/>
      <c r="X37" s="17"/>
      <c r="Y37" s="19" t="s">
        <v>0</v>
      </c>
      <c r="Z37" s="17"/>
      <c r="AA37" s="19"/>
      <c r="AB37" s="17"/>
      <c r="AC37" s="19"/>
      <c r="AD37" s="17"/>
    </row>
    <row r="38" spans="1:30" s="38" customFormat="1" ht="13.5" thickBot="1">
      <c r="A38" s="21"/>
      <c r="B38" s="22" t="s">
        <v>32</v>
      </c>
      <c r="C38" s="23"/>
      <c r="D38" s="24">
        <f>SUM(D5:D37)</f>
        <v>318.41583613299116</v>
      </c>
      <c r="E38" s="25">
        <v>1</v>
      </c>
      <c r="F38" s="24"/>
      <c r="G38" s="25" t="e">
        <f>SUM(G5:G37)</f>
        <v>#DIV/0!</v>
      </c>
      <c r="H38" s="24"/>
      <c r="I38" s="25" t="e">
        <f>SUM(I5:I37)</f>
        <v>#DIV/0!</v>
      </c>
      <c r="J38" s="24"/>
      <c r="K38" s="25" t="e">
        <f>SUM(K5:K37)</f>
        <v>#DIV/0!</v>
      </c>
      <c r="L38" s="24"/>
      <c r="M38" s="25" t="e">
        <f>SUM(M5:M37)</f>
        <v>#DIV/0!</v>
      </c>
      <c r="N38" s="24"/>
      <c r="O38" s="25" t="e">
        <f>SUM(O5:O37)</f>
        <v>#DIV/0!</v>
      </c>
      <c r="P38" s="21"/>
      <c r="Q38" s="22" t="s">
        <v>32</v>
      </c>
      <c r="R38" s="24"/>
      <c r="S38" s="25" t="e">
        <f>SUM(S5:S37)</f>
        <v>#DIV/0!</v>
      </c>
      <c r="T38" s="24"/>
      <c r="U38" s="25" t="e">
        <f>SUM(U5:U37)</f>
        <v>#DIV/0!</v>
      </c>
      <c r="V38" s="24"/>
      <c r="W38" s="25" t="e">
        <f>SUM(W5:W37)</f>
        <v>#DIV/0!</v>
      </c>
      <c r="X38" s="24"/>
      <c r="Y38" s="25" t="e">
        <f>SUM(Y5:Y37)</f>
        <v>#DIV/0!</v>
      </c>
      <c r="Z38" s="24"/>
      <c r="AA38" s="25"/>
      <c r="AB38" s="24"/>
      <c r="AC38" s="25"/>
      <c r="AD38" s="24">
        <f>SUM(D38+F38+H38+J38+L38+N38+R38+T38+V38+V38)</f>
        <v>318.41583613299116</v>
      </c>
    </row>
    <row r="39" spans="1:30" s="38" customFormat="1" ht="13.5" thickTop="1">
      <c r="A39" s="1"/>
      <c r="B39" s="1"/>
      <c r="C39" s="2"/>
      <c r="D39" s="42"/>
      <c r="E39" s="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1"/>
      <c r="Q39" s="1"/>
      <c r="R39" s="43"/>
      <c r="S39" s="43"/>
      <c r="T39" s="43"/>
      <c r="U39" s="43"/>
      <c r="V39" s="1"/>
      <c r="W39" s="3"/>
      <c r="X39" s="1"/>
      <c r="Y39" s="3"/>
      <c r="Z39" s="1"/>
      <c r="AA39" s="3"/>
      <c r="AB39" s="1"/>
      <c r="AC39" s="3"/>
      <c r="AD39" s="1"/>
    </row>
    <row r="40" spans="1:30" s="38" customFormat="1" ht="12.75">
      <c r="A40" s="13">
        <v>16</v>
      </c>
      <c r="B40" s="5" t="s">
        <v>31</v>
      </c>
      <c r="C40" s="16">
        <v>1600</v>
      </c>
      <c r="D40" s="17">
        <f>'[2]JAN 06'!$AD$74*'[3]Jan 06'!$AX$37</f>
        <v>30.75416386700883</v>
      </c>
      <c r="E40" s="18">
        <f>D40/$D38</f>
        <v>0.09658490683284952</v>
      </c>
      <c r="F40" s="17"/>
      <c r="G40" s="18" t="e">
        <f>SUM(F40/F38)</f>
        <v>#DIV/0!</v>
      </c>
      <c r="H40" s="17"/>
      <c r="I40" s="18" t="e">
        <f>SUM(H40/H38)</f>
        <v>#DIV/0!</v>
      </c>
      <c r="J40" s="17"/>
      <c r="K40" s="18" t="e">
        <f>SUM(J40/J38)</f>
        <v>#DIV/0!</v>
      </c>
      <c r="L40" s="17"/>
      <c r="M40" s="18" t="e">
        <f>SUM(L40/L38)</f>
        <v>#DIV/0!</v>
      </c>
      <c r="N40" s="17"/>
      <c r="O40" s="18" t="e">
        <f>SUM(N40/N38)</f>
        <v>#DIV/0!</v>
      </c>
      <c r="P40" s="13">
        <v>16</v>
      </c>
      <c r="Q40" s="5" t="s">
        <v>31</v>
      </c>
      <c r="R40" s="17"/>
      <c r="S40" s="18" t="e">
        <f>SUM(R40/R38)</f>
        <v>#DIV/0!</v>
      </c>
      <c r="T40" s="17"/>
      <c r="U40" s="18" t="e">
        <f>SUM(T40/T38)</f>
        <v>#DIV/0!</v>
      </c>
      <c r="V40" s="17"/>
      <c r="W40" s="18" t="e">
        <f>SUM(V40/V38)</f>
        <v>#DIV/0!</v>
      </c>
      <c r="X40" s="17"/>
      <c r="Y40" s="18" t="e">
        <f>SUM(X40/X38)</f>
        <v>#DIV/0!</v>
      </c>
      <c r="Z40" s="17"/>
      <c r="AA40" s="18"/>
      <c r="AB40" s="17"/>
      <c r="AC40" s="18"/>
      <c r="AD40" s="17">
        <f>SUM(D40+F40+H40+J40+L40+N40+R40+T40+V40+X40)</f>
        <v>30.75416386700883</v>
      </c>
    </row>
    <row r="41" spans="1:30" s="38" customFormat="1" ht="12.75">
      <c r="A41" s="1"/>
      <c r="B41" s="1"/>
      <c r="C41" s="2"/>
      <c r="D41" s="42"/>
      <c r="E41" s="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1"/>
      <c r="Q41" s="1"/>
      <c r="R41" s="43"/>
      <c r="S41" s="43"/>
      <c r="T41" s="43"/>
      <c r="U41" s="43"/>
      <c r="V41" s="1"/>
      <c r="W41" s="3"/>
      <c r="X41" s="1"/>
      <c r="Y41" s="3"/>
      <c r="Z41" s="1"/>
      <c r="AA41" s="3"/>
      <c r="AB41" s="1"/>
      <c r="AC41" s="3"/>
      <c r="AD41" s="1"/>
    </row>
    <row r="42" spans="1:30" s="38" customFormat="1" ht="12.75">
      <c r="A42" s="1"/>
      <c r="B42" s="1"/>
      <c r="C42" s="44" t="s"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"/>
      <c r="Q42" s="1"/>
      <c r="R42" s="44"/>
      <c r="S42" s="44" t="s">
        <v>0</v>
      </c>
      <c r="T42" s="44"/>
      <c r="U42" s="44"/>
      <c r="V42" s="1"/>
      <c r="W42" s="3"/>
      <c r="X42" s="1"/>
      <c r="Y42" s="3"/>
      <c r="Z42" s="1"/>
      <c r="AA42" s="3"/>
      <c r="AB42" s="1"/>
      <c r="AC42" s="3"/>
      <c r="AD42" s="1"/>
    </row>
    <row r="43" spans="1:30" s="38" customFormat="1" ht="12.75">
      <c r="A43" s="5" t="s">
        <v>14</v>
      </c>
      <c r="B43" s="1"/>
      <c r="C43" s="2"/>
      <c r="D43" s="1"/>
      <c r="E43" s="3"/>
      <c r="F43" s="1"/>
      <c r="G43" s="3"/>
      <c r="H43" s="1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</row>
    <row r="44" spans="1:30" s="38" customFormat="1" ht="12.75">
      <c r="A44" s="5"/>
      <c r="B44" s="5" t="s">
        <v>38</v>
      </c>
      <c r="C44" s="2"/>
      <c r="D44" s="1"/>
      <c r="E44" s="3"/>
      <c r="F44" s="1"/>
      <c r="G44" s="3"/>
      <c r="H44" s="1"/>
      <c r="I44" s="3"/>
      <c r="J44" s="1"/>
      <c r="K44" s="3"/>
      <c r="L44" s="1"/>
      <c r="M44" s="3"/>
      <c r="N44" s="1"/>
      <c r="O44" s="3"/>
      <c r="P44" s="5"/>
      <c r="Q44" s="5" t="s">
        <v>38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</row>
    <row r="45" spans="1:30" s="46" customFormat="1" ht="12.75" customHeight="1">
      <c r="A45" s="13">
        <v>1</v>
      </c>
      <c r="B45" s="5" t="s">
        <v>13</v>
      </c>
      <c r="C45" s="16">
        <f>+C5</f>
        <v>1420</v>
      </c>
      <c r="D45" s="17">
        <f>'[1]2006'!$D$45</f>
        <v>305.78</v>
      </c>
      <c r="E45" s="18">
        <f>D45/$D50</f>
        <v>0.21176633539942516</v>
      </c>
      <c r="F45" s="17"/>
      <c r="G45" s="18" t="e">
        <f>SUM(F45/F50)</f>
        <v>#DIV/0!</v>
      </c>
      <c r="H45" s="17"/>
      <c r="I45" s="18" t="e">
        <f>SUM(H45/H50)</f>
        <v>#DIV/0!</v>
      </c>
      <c r="J45" s="17"/>
      <c r="K45" s="18" t="e">
        <f>SUM(J45/J50)</f>
        <v>#DIV/0!</v>
      </c>
      <c r="L45" s="17"/>
      <c r="M45" s="18" t="e">
        <f>SUM(L45/L50)</f>
        <v>#DIV/0!</v>
      </c>
      <c r="N45" s="17"/>
      <c r="O45" s="18" t="e">
        <f>SUM(N45/N50)</f>
        <v>#DIV/0!</v>
      </c>
      <c r="P45" s="13">
        <v>1</v>
      </c>
      <c r="Q45" s="5" t="s">
        <v>13</v>
      </c>
      <c r="R45" s="17"/>
      <c r="S45" s="18" t="e">
        <f>SUM(R45/R50)</f>
        <v>#DIV/0!</v>
      </c>
      <c r="T45" s="17"/>
      <c r="U45" s="18" t="e">
        <f>SUM(T45/T50)</f>
        <v>#DIV/0!</v>
      </c>
      <c r="V45" s="17"/>
      <c r="W45" s="18" t="e">
        <f>+V45/V$50</f>
        <v>#DIV/0!</v>
      </c>
      <c r="X45" s="17"/>
      <c r="Y45" s="18" t="e">
        <f>+X45/X$53</f>
        <v>#DIV/0!</v>
      </c>
      <c r="Z45" s="41" t="e">
        <f>+#REF!-Z172</f>
        <v>#REF!</v>
      </c>
      <c r="AA45" s="45" t="e">
        <f>+Z45/Z$53</f>
        <v>#REF!</v>
      </c>
      <c r="AB45" s="41" t="e">
        <f>+#REF!-AB172</f>
        <v>#REF!</v>
      </c>
      <c r="AC45" s="45" t="e">
        <f>+AB45/AB$53</f>
        <v>#REF!</v>
      </c>
      <c r="AD45" s="17">
        <f>D45</f>
        <v>305.78</v>
      </c>
    </row>
    <row r="46" spans="1:30" s="46" customFormat="1" ht="12.75" customHeight="1">
      <c r="A46" s="13">
        <v>2</v>
      </c>
      <c r="B46" s="5" t="s">
        <v>11</v>
      </c>
      <c r="C46" s="16">
        <v>750</v>
      </c>
      <c r="D46" s="17">
        <v>267.68</v>
      </c>
      <c r="E46" s="18">
        <f>D46/$D50</f>
        <v>0.18538038020707087</v>
      </c>
      <c r="F46" s="17"/>
      <c r="G46" s="18" t="e">
        <f>SUM(F46/F50)</f>
        <v>#DIV/0!</v>
      </c>
      <c r="H46" s="17"/>
      <c r="I46" s="18" t="e">
        <f>SUM(H46/H50)</f>
        <v>#DIV/0!</v>
      </c>
      <c r="J46" s="17"/>
      <c r="K46" s="18" t="e">
        <f>SUM(J46/J50)</f>
        <v>#DIV/0!</v>
      </c>
      <c r="L46" s="17"/>
      <c r="M46" s="18" t="e">
        <f>SUM(L46/L50)</f>
        <v>#DIV/0!</v>
      </c>
      <c r="N46" s="17"/>
      <c r="O46" s="18" t="e">
        <f>SUM(N46/N50)</f>
        <v>#DIV/0!</v>
      </c>
      <c r="P46" s="13">
        <v>2</v>
      </c>
      <c r="Q46" s="5" t="s">
        <v>11</v>
      </c>
      <c r="R46" s="17"/>
      <c r="S46" s="18" t="e">
        <f>SUM(R46/R50)</f>
        <v>#DIV/0!</v>
      </c>
      <c r="T46" s="17"/>
      <c r="U46" s="18" t="e">
        <f>SUM(T46/T50)</f>
        <v>#DIV/0!</v>
      </c>
      <c r="V46" s="17"/>
      <c r="W46" s="18" t="e">
        <f>+V46/V$50</f>
        <v>#DIV/0!</v>
      </c>
      <c r="X46" s="17"/>
      <c r="Y46" s="18" t="e">
        <f>+X46/X$53</f>
        <v>#DIV/0!</v>
      </c>
      <c r="Z46" s="41" t="e">
        <f>+#REF!</f>
        <v>#REF!</v>
      </c>
      <c r="AA46" s="45" t="e">
        <f>+Z46/Z$53</f>
        <v>#REF!</v>
      </c>
      <c r="AB46" s="41" t="e">
        <f>+#REF!</f>
        <v>#REF!</v>
      </c>
      <c r="AC46" s="45" t="e">
        <f>+AB46/AB$53</f>
        <v>#REF!</v>
      </c>
      <c r="AD46" s="17">
        <f>D46</f>
        <v>267.68</v>
      </c>
    </row>
    <row r="47" spans="1:30" s="46" customFormat="1" ht="17.25" customHeight="1">
      <c r="A47" s="13">
        <v>3</v>
      </c>
      <c r="B47" s="52" t="s">
        <v>33</v>
      </c>
      <c r="C47" s="16" t="s">
        <v>12</v>
      </c>
      <c r="D47" s="17">
        <v>817.69</v>
      </c>
      <c r="E47" s="18">
        <f>D47/$D50</f>
        <v>0.5662869212922885</v>
      </c>
      <c r="F47" s="17"/>
      <c r="G47" s="18" t="e">
        <f>SUM(F47/F50)</f>
        <v>#DIV/0!</v>
      </c>
      <c r="H47" s="17"/>
      <c r="I47" s="18" t="e">
        <f>SUM(H47/H50)</f>
        <v>#DIV/0!</v>
      </c>
      <c r="J47" s="17"/>
      <c r="K47" s="18" t="e">
        <f>SUM(J47/J50)</f>
        <v>#DIV/0!</v>
      </c>
      <c r="L47" s="17"/>
      <c r="M47" s="18" t="e">
        <f>SUM(L47/L50)</f>
        <v>#DIV/0!</v>
      </c>
      <c r="N47" s="17"/>
      <c r="O47" s="18" t="e">
        <f>SUM(N47/N50)</f>
        <v>#DIV/0!</v>
      </c>
      <c r="P47" s="13">
        <v>3</v>
      </c>
      <c r="Q47" s="5" t="s">
        <v>33</v>
      </c>
      <c r="R47" s="17"/>
      <c r="S47" s="18" t="e">
        <f>SUM(R47/R50)</f>
        <v>#DIV/0!</v>
      </c>
      <c r="T47" s="17"/>
      <c r="U47" s="18" t="e">
        <f>SUM(T47/T50)</f>
        <v>#DIV/0!</v>
      </c>
      <c r="V47" s="17"/>
      <c r="W47" s="18" t="e">
        <f>+V47/V$50</f>
        <v>#DIV/0!</v>
      </c>
      <c r="X47" s="17"/>
      <c r="Y47" s="18" t="e">
        <f>+X47/X$53</f>
        <v>#DIV/0!</v>
      </c>
      <c r="Z47" s="41" t="e">
        <f>+#REF!</f>
        <v>#REF!</v>
      </c>
      <c r="AA47" s="45" t="e">
        <f>+Z47/Z$53</f>
        <v>#REF!</v>
      </c>
      <c r="AB47" s="41" t="e">
        <f>+#REF!</f>
        <v>#REF!</v>
      </c>
      <c r="AC47" s="45" t="e">
        <f>+AB47/AB$53</f>
        <v>#REF!</v>
      </c>
      <c r="AD47" s="17">
        <f>D47</f>
        <v>817.69</v>
      </c>
    </row>
    <row r="48" spans="1:30" s="46" customFormat="1" ht="12" customHeight="1">
      <c r="A48" s="13">
        <v>4</v>
      </c>
      <c r="B48" s="5" t="s">
        <v>37</v>
      </c>
      <c r="C48" s="16" t="s">
        <v>12</v>
      </c>
      <c r="D48" s="53">
        <v>52.8</v>
      </c>
      <c r="E48" s="18">
        <f>D48/$D50</f>
        <v>0.036566363101215416</v>
      </c>
      <c r="F48" s="17"/>
      <c r="G48" s="18" t="e">
        <f>SUM(F48/F50)</f>
        <v>#DIV/0!</v>
      </c>
      <c r="H48" s="17"/>
      <c r="I48" s="18" t="e">
        <f>SUM(H48/H50)</f>
        <v>#DIV/0!</v>
      </c>
      <c r="J48" s="17"/>
      <c r="K48" s="18" t="e">
        <f>SUM(J48/J50)</f>
        <v>#DIV/0!</v>
      </c>
      <c r="L48" s="17"/>
      <c r="M48" s="18" t="e">
        <f>SUM(L48/L50)</f>
        <v>#DIV/0!</v>
      </c>
      <c r="N48" s="17"/>
      <c r="O48" s="18" t="e">
        <f>SUM(N48/N50)</f>
        <v>#DIV/0!</v>
      </c>
      <c r="P48" s="13">
        <v>4</v>
      </c>
      <c r="Q48" s="5" t="s">
        <v>37</v>
      </c>
      <c r="R48" s="17"/>
      <c r="S48" s="18" t="e">
        <f>SUM(R48/R50)</f>
        <v>#DIV/0!</v>
      </c>
      <c r="T48" s="17"/>
      <c r="U48" s="18" t="e">
        <f>SUM(T48/T50)</f>
        <v>#DIV/0!</v>
      </c>
      <c r="V48" s="17"/>
      <c r="W48" s="18" t="e">
        <f>SUM(V48/V50)</f>
        <v>#DIV/0!</v>
      </c>
      <c r="X48" s="17"/>
      <c r="Y48" s="18" t="e">
        <f>SUM(X48/X50)</f>
        <v>#DIV/0!</v>
      </c>
      <c r="Z48" s="41"/>
      <c r="AA48" s="45"/>
      <c r="AB48" s="41"/>
      <c r="AC48" s="45"/>
      <c r="AD48" s="17">
        <f>D48</f>
        <v>52.8</v>
      </c>
    </row>
    <row r="49" spans="1:30" s="38" customFormat="1" ht="12.75">
      <c r="A49" s="1"/>
      <c r="B49" s="1"/>
      <c r="C49" s="2"/>
      <c r="D49" s="17"/>
      <c r="E49" s="18"/>
      <c r="F49" s="1"/>
      <c r="G49" s="3"/>
      <c r="H49" s="1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6"/>
      <c r="V49" s="1"/>
      <c r="W49" s="3"/>
      <c r="X49" s="1"/>
      <c r="Y49" s="3" t="s">
        <v>0</v>
      </c>
      <c r="Z49" s="1"/>
      <c r="AA49" s="3"/>
      <c r="AB49" s="1"/>
      <c r="AC49" s="3"/>
      <c r="AD49" s="1"/>
    </row>
    <row r="50" spans="1:30" s="38" customFormat="1" ht="13.5" thickBot="1">
      <c r="A50" s="21"/>
      <c r="B50" s="22" t="s">
        <v>15</v>
      </c>
      <c r="C50" s="23"/>
      <c r="D50" s="24">
        <f>SUM(D45:D49)</f>
        <v>1443.95</v>
      </c>
      <c r="E50" s="25"/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1"/>
      <c r="Q50" s="22" t="s">
        <v>15</v>
      </c>
      <c r="R50" s="24"/>
      <c r="S50" s="25"/>
      <c r="T50" s="24"/>
      <c r="U50" s="25"/>
      <c r="V50" s="24"/>
      <c r="W50" s="25"/>
      <c r="X50" s="24"/>
      <c r="Y50" s="25"/>
      <c r="Z50" s="24" t="e">
        <f>SUM(Z45:Z49)</f>
        <v>#REF!</v>
      </c>
      <c r="AA50" s="25"/>
      <c r="AB50" s="24" t="e">
        <f>SUM(AB45:AB49)</f>
        <v>#REF!</v>
      </c>
      <c r="AC50" s="25"/>
      <c r="AD50" s="24">
        <f>SUM(AD45:AD49)</f>
        <v>1443.95</v>
      </c>
    </row>
    <row r="51" spans="1:30" s="38" customFormat="1" ht="13.5" thickTop="1">
      <c r="A51" s="26"/>
      <c r="B51" s="27"/>
      <c r="C51" s="28"/>
      <c r="D51" s="20"/>
      <c r="E51" s="29"/>
      <c r="F51" s="20"/>
      <c r="G51" s="29"/>
      <c r="H51" s="20"/>
      <c r="I51" s="29"/>
      <c r="J51" s="20"/>
      <c r="K51" s="29"/>
      <c r="L51" s="20"/>
      <c r="M51" s="29"/>
      <c r="N51" s="20"/>
      <c r="O51" s="29"/>
      <c r="P51" s="26"/>
      <c r="Q51" s="27"/>
      <c r="R51" s="20"/>
      <c r="S51" s="29"/>
      <c r="T51" s="20"/>
      <c r="U51" s="29"/>
      <c r="V51" s="20"/>
      <c r="W51" s="29"/>
      <c r="X51" s="20"/>
      <c r="Y51" s="29"/>
      <c r="Z51" s="20"/>
      <c r="AA51" s="29"/>
      <c r="AB51" s="20"/>
      <c r="AC51" s="29"/>
      <c r="AD51" s="20"/>
    </row>
    <row r="52" spans="1:30" s="38" customFormat="1" ht="12.75">
      <c r="A52" s="1"/>
      <c r="B52" s="1"/>
      <c r="C52" s="2"/>
      <c r="D52" s="20"/>
      <c r="E52" s="29"/>
      <c r="F52" s="1"/>
      <c r="G52" s="3"/>
      <c r="H52" s="1"/>
      <c r="I52" s="3"/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8" customFormat="1" ht="13.5" thickBot="1">
      <c r="A53" s="21"/>
      <c r="B53" s="22" t="s">
        <v>17</v>
      </c>
      <c r="C53" s="23"/>
      <c r="D53" s="24">
        <f>D38+D50</f>
        <v>1762.3658361329913</v>
      </c>
      <c r="E53" s="25"/>
      <c r="F53" s="24"/>
      <c r="G53" s="25"/>
      <c r="H53" s="24"/>
      <c r="I53" s="25"/>
      <c r="J53" s="24"/>
      <c r="K53" s="25"/>
      <c r="L53" s="24"/>
      <c r="M53" s="25"/>
      <c r="N53" s="24"/>
      <c r="O53" s="25"/>
      <c r="P53" s="21"/>
      <c r="Q53" s="22" t="s">
        <v>17</v>
      </c>
      <c r="R53" s="24"/>
      <c r="S53" s="25"/>
      <c r="T53" s="24"/>
      <c r="U53" s="25"/>
      <c r="V53" s="24"/>
      <c r="W53" s="51"/>
      <c r="X53" s="24"/>
      <c r="Y53" s="25"/>
      <c r="Z53" s="24" t="e">
        <f>+Z50+Z38</f>
        <v>#REF!</v>
      </c>
      <c r="AA53" s="25"/>
      <c r="AB53" s="24" t="e">
        <f>+AB50+AB38</f>
        <v>#REF!</v>
      </c>
      <c r="AC53" s="25"/>
      <c r="AD53" s="24">
        <f>+AD50+AD38</f>
        <v>1762.3658361329913</v>
      </c>
    </row>
    <row r="54" spans="1:30" s="38" customFormat="1" ht="13.5" thickTop="1">
      <c r="A54" s="1"/>
      <c r="B54" s="1"/>
      <c r="C54" s="2"/>
      <c r="D54" s="20"/>
      <c r="E54" s="29"/>
      <c r="F54" s="30"/>
      <c r="G54" s="3"/>
      <c r="H54" s="30"/>
      <c r="I54" s="3"/>
      <c r="J54" s="30"/>
      <c r="K54" s="3"/>
      <c r="L54" s="30"/>
      <c r="M54" s="3"/>
      <c r="N54" s="30"/>
      <c r="O54" s="3"/>
      <c r="P54" s="1"/>
      <c r="Q54" s="1"/>
      <c r="R54" s="30"/>
      <c r="S54" s="3"/>
      <c r="T54" s="30"/>
      <c r="U54" s="3"/>
      <c r="V54" s="30"/>
      <c r="W54" s="3"/>
      <c r="X54" s="30"/>
      <c r="Y54" s="3"/>
      <c r="Z54" s="30"/>
      <c r="AA54" s="3"/>
      <c r="AB54" s="30"/>
      <c r="AC54" s="3"/>
      <c r="AD54" s="1"/>
    </row>
    <row r="55" spans="1:30" s="35" customFormat="1" ht="17.25" customHeight="1">
      <c r="A55" s="48"/>
      <c r="B55" s="5" t="s">
        <v>40</v>
      </c>
      <c r="C55" s="6"/>
      <c r="D55" s="31">
        <f>D40/D53</f>
        <v>0.017450499343819592</v>
      </c>
      <c r="E55" s="54"/>
      <c r="F55" s="31" t="e">
        <f>F40/F53</f>
        <v>#DIV/0!</v>
      </c>
      <c r="G55" s="32" t="s">
        <v>0</v>
      </c>
      <c r="H55" s="31" t="e">
        <f>H40/H53</f>
        <v>#DIV/0!</v>
      </c>
      <c r="I55" s="32"/>
      <c r="J55" s="31" t="e">
        <f>J40/J53</f>
        <v>#DIV/0!</v>
      </c>
      <c r="K55" s="32"/>
      <c r="L55" s="31" t="e">
        <f>L40/L53</f>
        <v>#DIV/0!</v>
      </c>
      <c r="M55" s="32"/>
      <c r="N55" s="31" t="e">
        <f>N40/N53</f>
        <v>#DIV/0!</v>
      </c>
      <c r="O55" s="32"/>
      <c r="P55" s="48"/>
      <c r="Q55" s="5" t="s">
        <v>16</v>
      </c>
      <c r="R55" s="31" t="e">
        <f>R40/R53</f>
        <v>#DIV/0!</v>
      </c>
      <c r="S55" s="32"/>
      <c r="T55" s="31" t="e">
        <f>T40/T53</f>
        <v>#DIV/0!</v>
      </c>
      <c r="U55" s="32" t="s">
        <v>0</v>
      </c>
      <c r="V55" s="31" t="e">
        <f>V40/V53</f>
        <v>#DIV/0!</v>
      </c>
      <c r="W55" s="32" t="s">
        <v>0</v>
      </c>
      <c r="X55" s="31" t="e">
        <f>X40/X53</f>
        <v>#DIV/0!</v>
      </c>
      <c r="Y55" s="33"/>
      <c r="Z55" s="47" t="e">
        <f>+#REF!/Z53</f>
        <v>#REF!</v>
      </c>
      <c r="AA55" s="33"/>
      <c r="AB55" s="47" t="e">
        <f>+#REF!/AB53</f>
        <v>#REF!</v>
      </c>
      <c r="AC55" s="33"/>
      <c r="AD55" s="31">
        <f>AD40/AD53</f>
        <v>0.017450499343819592</v>
      </c>
    </row>
    <row r="56" spans="1:30" s="35" customFormat="1" ht="17.25" customHeight="1">
      <c r="A56" s="49" t="s">
        <v>19</v>
      </c>
      <c r="B56" s="33" t="s">
        <v>20</v>
      </c>
      <c r="C56" s="33" t="s">
        <v>34</v>
      </c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49" t="s">
        <v>19</v>
      </c>
      <c r="Q56" s="33" t="s">
        <v>20</v>
      </c>
      <c r="R56" s="33" t="s">
        <v>34</v>
      </c>
      <c r="S56" s="33"/>
      <c r="T56" s="32"/>
      <c r="U56" s="31"/>
      <c r="V56" s="31"/>
      <c r="W56" s="32"/>
      <c r="X56" s="47"/>
      <c r="Y56" s="33"/>
      <c r="Z56" s="47"/>
      <c r="AA56" s="33"/>
      <c r="AB56" s="47"/>
      <c r="AC56" s="33"/>
      <c r="AD56" s="47"/>
    </row>
    <row r="57" spans="1:30" s="35" customFormat="1" ht="12.75">
      <c r="A57" s="5"/>
      <c r="B57" s="33"/>
      <c r="C57" s="33"/>
      <c r="D57" s="34"/>
      <c r="E57" s="32"/>
      <c r="F57" s="31"/>
      <c r="G57" s="32" t="s">
        <v>0</v>
      </c>
      <c r="H57" s="31"/>
      <c r="I57" s="32"/>
      <c r="J57" s="31"/>
      <c r="K57" s="32"/>
      <c r="L57" s="31"/>
      <c r="M57" s="32"/>
      <c r="N57" s="31"/>
      <c r="O57" s="32"/>
      <c r="P57" s="5"/>
      <c r="Q57" s="33"/>
      <c r="R57" s="31"/>
      <c r="S57" s="32"/>
      <c r="T57" s="37"/>
      <c r="U57" s="32"/>
      <c r="V57" s="31"/>
      <c r="W57" s="32"/>
      <c r="X57" s="47"/>
      <c r="Y57" s="33"/>
      <c r="Z57" s="47"/>
      <c r="AA57" s="33"/>
      <c r="AB57" s="47"/>
      <c r="AC57" s="33"/>
      <c r="AD57" s="47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8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2006-02-11T00:01:00Z</cp:lastPrinted>
  <dcterms:created xsi:type="dcterms:W3CDTF">2005-08-08T20:55:58Z</dcterms:created>
  <dcterms:modified xsi:type="dcterms:W3CDTF">2006-02-14T17:45:37Z</dcterms:modified>
  <cp:category/>
  <cp:version/>
  <cp:contentType/>
  <cp:contentStatus/>
</cp:coreProperties>
</file>