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2"/>
  </bookViews>
  <sheets>
    <sheet name="JAN 11" sheetId="1" r:id="rId1"/>
    <sheet name="FEB 11" sheetId="2" r:id="rId2"/>
    <sheet name="MARCH 11" sheetId="3" r:id="rId3"/>
    <sheet name="BOE 1st Qtr" sheetId="4" r:id="rId4"/>
    <sheet name="APRIL 11" sheetId="5" r:id="rId5"/>
    <sheet name="MAY 11" sheetId="6" r:id="rId6"/>
    <sheet name="JUNE 11" sheetId="7" r:id="rId7"/>
    <sheet name="BOE 2nd Qtr " sheetId="8" r:id="rId8"/>
    <sheet name="JULY 11" sheetId="9" r:id="rId9"/>
    <sheet name="AUG 11" sheetId="10" r:id="rId10"/>
    <sheet name="SEPT 11" sheetId="11" r:id="rId11"/>
    <sheet name="BOE 3rd Qtr" sheetId="12" r:id="rId12"/>
    <sheet name="OCT 11" sheetId="13" r:id="rId13"/>
    <sheet name="NOV 11" sheetId="14" r:id="rId14"/>
    <sheet name="DEC 11" sheetId="15" r:id="rId15"/>
    <sheet name="BOE 4th Qtr" sheetId="16" r:id="rId16"/>
    <sheet name="Tons 10-11" sheetId="17" r:id="rId17"/>
    <sheet name="Sheet1" sheetId="18" r:id="rId18"/>
  </sheets>
  <externalReferences>
    <externalReference r:id="rId21"/>
  </externalReferences>
  <definedNames>
    <definedName name="_xlnm.Print_Area" localSheetId="0">'JAN 11'!$64:$64</definedName>
  </definedNames>
  <calcPr fullCalcOnLoad="1"/>
</workbook>
</file>

<file path=xl/sharedStrings.xml><?xml version="1.0" encoding="utf-8"?>
<sst xmlns="http://schemas.openxmlformats.org/spreadsheetml/2006/main" count="293" uniqueCount="68">
  <si>
    <t>CLOVER FLAT LANDFILL DISPOSAL AND RECYCLING REPORT</t>
  </si>
  <si>
    <t xml:space="preserve"> </t>
  </si>
  <si>
    <t xml:space="preserve">TONS OF INCOMING SOLID WASTE FOR DISPOSAL </t>
  </si>
  <si>
    <t>PUBLIC</t>
  </si>
  <si>
    <t>UVDS</t>
  </si>
  <si>
    <t>UVDS-Green / Wood residential and commercial curbside carts</t>
  </si>
  <si>
    <t>UVR-Green / Wood / Straw residential and commercial drop boxes</t>
  </si>
  <si>
    <t>UVR Asphalt / residential and commercial drop boxes</t>
  </si>
  <si>
    <t>UVR Dirt / residential and commercial drop boxes</t>
  </si>
  <si>
    <t>UVR Concrete / residential and commercial drop boxes</t>
  </si>
  <si>
    <t xml:space="preserve">  </t>
  </si>
  <si>
    <t xml:space="preserve">    Paper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</si>
  <si>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</si>
  <si>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</si>
  <si>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</si>
  <si>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</si>
  <si>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</si>
  <si>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</si>
  <si>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Switches</t>
  </si>
  <si>
    <t xml:space="preserve">CFL PUBLIC RECYCLED  </t>
  </si>
  <si>
    <t xml:space="preserve">Green / Wood </t>
  </si>
  <si>
    <t>Asphalt</t>
  </si>
  <si>
    <t xml:space="preserve">Dirt </t>
  </si>
  <si>
    <t>Concrete</t>
  </si>
  <si>
    <t>Metals</t>
  </si>
  <si>
    <t>TOTAL RECYCLED TONS</t>
  </si>
  <si>
    <t xml:space="preserve">TOTAL TONS RECEIVED BY CFL </t>
  </si>
  <si>
    <t xml:space="preserve">TOTAL TONS RECYCLED  </t>
  </si>
  <si>
    <t xml:space="preserve">TOTAL TONS &amp; % SOLID WASTE DISPOSED </t>
  </si>
  <si>
    <t>TONS USED FOR ADC (GROUND)</t>
  </si>
  <si>
    <t xml:space="preserve">CU YD of Clean Green Shipped to UVR  </t>
  </si>
  <si>
    <t xml:space="preserve">CU YD of Clean Green Shipped to Biomas  </t>
  </si>
  <si>
    <t>TOTAL INCOMING TONS/VEHS PER DAY</t>
  </si>
  <si>
    <t># VEHS PUBLIC</t>
  </si>
  <si>
    <t>#VEHS UVDS</t>
  </si>
  <si>
    <t># VEHS UVR</t>
  </si>
  <si>
    <t>TOTAL INCOMING TONS</t>
  </si>
  <si>
    <t xml:space="preserve">    Freon</t>
  </si>
  <si>
    <t xml:space="preserve">    Paint</t>
  </si>
  <si>
    <t>Pressure Treated Wood</t>
  </si>
  <si>
    <t>C &amp; D</t>
  </si>
  <si>
    <t>TOTAL TONS</t>
  </si>
  <si>
    <t>UVDS          C &amp; D TONS FROM TOTAL</t>
  </si>
  <si>
    <t xml:space="preserve">UVDS C &amp; D Processed Material </t>
  </si>
  <si>
    <t xml:space="preserve">                                                          </t>
  </si>
  <si>
    <t>UVR  &amp; UVDS RECYCLED</t>
  </si>
  <si>
    <t>UVR-Cardboard</t>
  </si>
  <si>
    <t>UVR-Drywall</t>
  </si>
  <si>
    <t>UVR-Metal</t>
  </si>
  <si>
    <t xml:space="preserve">Mixed Material </t>
  </si>
  <si>
    <t>Tires</t>
  </si>
  <si>
    <t xml:space="preserve">    Fluorescent Lamps</t>
  </si>
  <si>
    <t xml:space="preserve">UVR DROP OFF/BUYBACK  RECYCLABLES BREAKDOWN </t>
  </si>
  <si>
    <t>UVDS Food Waste</t>
  </si>
  <si>
    <t>TOTAL Tons Incoming</t>
  </si>
  <si>
    <t>Tons Recycled</t>
  </si>
  <si>
    <t>Tons Inert</t>
  </si>
  <si>
    <t>TOTAL DISPOSAL</t>
  </si>
  <si>
    <t>Math Check</t>
  </si>
  <si>
    <t>CALCULATIONS FOR BOARD OF EQUALIZATION</t>
  </si>
  <si>
    <t>1/1/2011 Thru 12/31/2011</t>
  </si>
  <si>
    <t>4th Qtr 2011</t>
  </si>
  <si>
    <t>MONTH OF JANUARY 2011</t>
  </si>
  <si>
    <t>MONTH OF FEBRUARY 2011</t>
  </si>
  <si>
    <t>MONTH OF MARCH 2011</t>
  </si>
  <si>
    <t>1st Qtr 2011</t>
  </si>
  <si>
    <t>2nd Qtr 2011</t>
  </si>
  <si>
    <t>3rd Qtr 2011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</si>
</sst>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  <numFmt numFmtId="169" formatCode="0.000"/>
    <numFmt numFmtId="170" formatCode="[$-409]dddd\,\ mmmm\ dd\,\ yyyy"/>
    <numFmt numFmtId="171" formatCode="[$-409]h:mm:ss\ AM/PM"/>
    <numFmt numFmtId="172" formatCode="#,##0.0_);\(#,##0.0\)"/>
    <numFmt numFmtId="173" formatCode="&quot;$&quot;#,##0.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58" applyFont="1" applyBorder="1" applyAlignment="1">
      <alignment horizontal="left"/>
      <protection/>
    </xf>
    <xf numFmtId="0" fontId="3" fillId="0" borderId="11" xfId="58" applyFont="1" applyBorder="1" applyAlignment="1">
      <alignment horizontal="center"/>
      <protection/>
    </xf>
    <xf numFmtId="2" fontId="3" fillId="0" borderId="11" xfId="58" applyNumberFormat="1" applyFont="1" applyBorder="1" applyAlignment="1">
      <alignment horizont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5" fillId="0" borderId="0" xfId="58" applyFont="1">
      <alignment/>
      <protection/>
    </xf>
    <xf numFmtId="0" fontId="3" fillId="0" borderId="13" xfId="58" applyFont="1" applyBorder="1" applyAlignment="1">
      <alignment horizontal="left"/>
      <protection/>
    </xf>
    <xf numFmtId="0" fontId="3" fillId="0" borderId="14" xfId="58" applyFont="1" applyBorder="1" applyAlignment="1">
      <alignment horizontal="center"/>
      <protection/>
    </xf>
    <xf numFmtId="2" fontId="3" fillId="0" borderId="14" xfId="58" applyNumberFormat="1" applyFont="1" applyBorder="1" applyAlignment="1">
      <alignment horizontal="center"/>
      <protection/>
    </xf>
    <xf numFmtId="0" fontId="4" fillId="0" borderId="15" xfId="58" applyFont="1" applyBorder="1" applyAlignment="1">
      <alignment horizontal="center"/>
      <protection/>
    </xf>
    <xf numFmtId="0" fontId="3" fillId="0" borderId="0" xfId="58" applyFont="1" applyBorder="1" applyAlignment="1">
      <alignment horizontal="left"/>
      <protection/>
    </xf>
    <xf numFmtId="0" fontId="3" fillId="0" borderId="0" xfId="58" applyFont="1" applyBorder="1" applyAlignment="1">
      <alignment horizontal="center"/>
      <protection/>
    </xf>
    <xf numFmtId="2" fontId="3" fillId="0" borderId="0" xfId="58" applyNumberFormat="1" applyFont="1" applyBorder="1" applyAlignment="1">
      <alignment horizontal="center"/>
      <protection/>
    </xf>
    <xf numFmtId="0" fontId="5" fillId="0" borderId="0" xfId="58" applyFont="1" applyBorder="1">
      <alignment/>
      <protection/>
    </xf>
    <xf numFmtId="0" fontId="6" fillId="0" borderId="16" xfId="58" applyFont="1" applyFill="1" applyBorder="1" applyAlignment="1">
      <alignment horizontal="left" vertical="justify"/>
      <protection/>
    </xf>
    <xf numFmtId="0" fontId="7" fillId="0" borderId="0" xfId="58" applyFont="1" applyFill="1" applyBorder="1" applyAlignment="1">
      <alignment horizontal="right" vertical="justify"/>
      <protection/>
    </xf>
    <xf numFmtId="2" fontId="8" fillId="0" borderId="0" xfId="44" applyNumberFormat="1" applyFont="1" applyFill="1" applyBorder="1" applyAlignment="1">
      <alignment/>
    </xf>
    <xf numFmtId="164" fontId="6" fillId="0" borderId="0" xfId="44" applyNumberFormat="1" applyFont="1" applyFill="1" applyAlignment="1">
      <alignment horizontal="left" vertical="justify"/>
    </xf>
    <xf numFmtId="0" fontId="9" fillId="0" borderId="0" xfId="58" applyFont="1" applyFill="1">
      <alignment/>
      <protection/>
    </xf>
    <xf numFmtId="0" fontId="9" fillId="0" borderId="0" xfId="58" applyFont="1" applyFill="1" applyAlignment="1">
      <alignment horizontal="right"/>
      <protection/>
    </xf>
    <xf numFmtId="10" fontId="6" fillId="0" borderId="0" xfId="44" applyNumberFormat="1" applyFont="1" applyFill="1" applyAlignment="1">
      <alignment horizontal="right" vertical="justify"/>
    </xf>
    <xf numFmtId="0" fontId="10" fillId="0" borderId="0" xfId="58" applyFont="1" applyFill="1" applyBorder="1" applyAlignment="1">
      <alignment horizontal="right" vertical="justify"/>
      <protection/>
    </xf>
    <xf numFmtId="0" fontId="6" fillId="0" borderId="0" xfId="58" applyFont="1" applyFill="1" applyBorder="1" applyAlignment="1">
      <alignment horizontal="left" vertical="justify"/>
      <protection/>
    </xf>
    <xf numFmtId="2" fontId="6" fillId="0" borderId="16" xfId="44" applyNumberFormat="1" applyFont="1" applyFill="1" applyBorder="1" applyAlignment="1">
      <alignment/>
    </xf>
    <xf numFmtId="2" fontId="6" fillId="0" borderId="0" xfId="44" applyNumberFormat="1" applyFont="1" applyFill="1" applyBorder="1" applyAlignment="1">
      <alignment/>
    </xf>
    <xf numFmtId="0" fontId="6" fillId="0" borderId="16" xfId="58" applyFont="1" applyFill="1" applyBorder="1">
      <alignment/>
      <protection/>
    </xf>
    <xf numFmtId="164" fontId="6" fillId="0" borderId="0" xfId="44" applyNumberFormat="1" applyFont="1" applyFill="1" applyBorder="1" applyAlignment="1">
      <alignment/>
    </xf>
    <xf numFmtId="164" fontId="6" fillId="0" borderId="0" xfId="44" applyNumberFormat="1" applyFont="1" applyFill="1" applyBorder="1" applyAlignment="1">
      <alignment horizontal="right"/>
    </xf>
    <xf numFmtId="164" fontId="6" fillId="0" borderId="0" xfId="44" applyNumberFormat="1" applyFont="1" applyFill="1" applyBorder="1" applyAlignment="1">
      <alignment/>
    </xf>
    <xf numFmtId="2" fontId="6" fillId="0" borderId="0" xfId="44" applyNumberFormat="1" applyFont="1" applyFill="1" applyBorder="1" applyAlignment="1">
      <alignment horizontal="right"/>
    </xf>
    <xf numFmtId="0" fontId="7" fillId="0" borderId="0" xfId="58" applyFont="1">
      <alignment/>
      <protection/>
    </xf>
    <xf numFmtId="164" fontId="6" fillId="0" borderId="0" xfId="44" applyNumberFormat="1" applyFont="1" applyFill="1" applyAlignment="1">
      <alignment/>
    </xf>
    <xf numFmtId="0" fontId="9" fillId="0" borderId="0" xfId="58" applyFont="1" applyFill="1" applyAlignment="1">
      <alignment horizontal="left"/>
      <protection/>
    </xf>
    <xf numFmtId="1" fontId="6" fillId="0" borderId="0" xfId="58" applyNumberFormat="1" applyFont="1" applyFill="1" applyBorder="1" applyAlignment="1">
      <alignment horizontal="right" vertical="justify"/>
      <protection/>
    </xf>
    <xf numFmtId="2" fontId="6" fillId="0" borderId="16" xfId="58" applyNumberFormat="1" applyFont="1" applyFill="1" applyBorder="1" applyAlignment="1">
      <alignment horizontal="right" vertical="justify"/>
      <protection/>
    </xf>
    <xf numFmtId="0" fontId="0" fillId="0" borderId="0" xfId="58" applyFont="1">
      <alignment/>
      <protection/>
    </xf>
    <xf numFmtId="2" fontId="6" fillId="0" borderId="17" xfId="44" applyNumberFormat="1" applyFont="1" applyFill="1" applyBorder="1" applyAlignment="1">
      <alignment horizontal="right"/>
    </xf>
    <xf numFmtId="10" fontId="6" fillId="0" borderId="17" xfId="44" applyNumberFormat="1" applyFont="1" applyFill="1" applyBorder="1" applyAlignment="1">
      <alignment horizontal="center" vertical="justify"/>
    </xf>
    <xf numFmtId="2" fontId="6" fillId="0" borderId="18" xfId="44" applyNumberFormat="1" applyFont="1" applyFill="1" applyBorder="1" applyAlignment="1">
      <alignment horizontal="right" vertical="justify"/>
    </xf>
    <xf numFmtId="2" fontId="6" fillId="0" borderId="17" xfId="44" applyNumberFormat="1" applyFont="1" applyFill="1" applyBorder="1" applyAlignment="1">
      <alignment/>
    </xf>
    <xf numFmtId="165" fontId="6" fillId="0" borderId="17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 horizontal="right"/>
      <protection/>
    </xf>
    <xf numFmtId="2" fontId="11" fillId="0" borderId="0" xfId="58" applyNumberFormat="1" applyFont="1">
      <alignment/>
      <protection/>
    </xf>
    <xf numFmtId="0" fontId="9" fillId="0" borderId="0" xfId="58" applyFont="1" applyAlignment="1">
      <alignment horizontal="left"/>
      <protection/>
    </xf>
    <xf numFmtId="164" fontId="11" fillId="0" borderId="0" xfId="44" applyNumberFormat="1" applyFont="1" applyFill="1" applyAlignment="1">
      <alignment/>
    </xf>
    <xf numFmtId="2" fontId="11" fillId="0" borderId="0" xfId="44" applyNumberFormat="1" applyFont="1" applyFill="1" applyAlignment="1">
      <alignment/>
    </xf>
    <xf numFmtId="164" fontId="11" fillId="0" borderId="0" xfId="44" applyNumberFormat="1" applyFont="1" applyFill="1" applyAlignment="1">
      <alignment/>
    </xf>
    <xf numFmtId="164" fontId="7" fillId="0" borderId="0" xfId="58" applyNumberFormat="1" applyFont="1" applyAlignme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/>
      <protection/>
    </xf>
    <xf numFmtId="0" fontId="10" fillId="0" borderId="0" xfId="58" applyFont="1" applyAlignment="1">
      <alignment horizontal="right"/>
      <protection/>
    </xf>
    <xf numFmtId="2" fontId="10" fillId="0" borderId="0" xfId="58" applyNumberFormat="1" applyFont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Alignment="1">
      <alignment horizontal="right"/>
      <protection/>
    </xf>
    <xf numFmtId="2" fontId="0" fillId="0" borderId="0" xfId="58" applyNumberFormat="1" applyFont="1">
      <alignment/>
      <protection/>
    </xf>
    <xf numFmtId="164" fontId="7" fillId="0" borderId="0" xfId="44" applyNumberFormat="1" applyFont="1" applyFill="1" applyAlignment="1">
      <alignment/>
    </xf>
    <xf numFmtId="2" fontId="6" fillId="0" borderId="0" xfId="58" applyNumberFormat="1" applyFont="1" applyFill="1" applyBorder="1">
      <alignment/>
      <protection/>
    </xf>
    <xf numFmtId="0" fontId="3" fillId="0" borderId="11" xfId="58" applyFont="1" applyBorder="1" applyAlignment="1">
      <alignment horizontal="left"/>
      <protection/>
    </xf>
    <xf numFmtId="0" fontId="3" fillId="0" borderId="14" xfId="58" applyFont="1" applyBorder="1" applyAlignment="1">
      <alignment horizontal="left"/>
      <protection/>
    </xf>
    <xf numFmtId="0" fontId="6" fillId="0" borderId="0" xfId="58" applyFont="1" applyFill="1" applyBorder="1">
      <alignment/>
      <protection/>
    </xf>
    <xf numFmtId="165" fontId="6" fillId="0" borderId="0" xfId="58" applyNumberFormat="1" applyFont="1" applyFill="1" applyBorder="1">
      <alignment/>
      <protection/>
    </xf>
    <xf numFmtId="2" fontId="9" fillId="0" borderId="0" xfId="58" applyNumberFormat="1" applyFont="1" applyFill="1" applyAlignment="1">
      <alignment horizontal="right"/>
      <protection/>
    </xf>
    <xf numFmtId="0" fontId="9" fillId="0" borderId="0" xfId="58" applyFont="1" applyFill="1" applyBorder="1" applyAlignment="1">
      <alignment horizontal="right"/>
      <protection/>
    </xf>
    <xf numFmtId="2" fontId="9" fillId="0" borderId="0" xfId="58" applyNumberFormat="1" applyFont="1" applyFill="1" applyBorder="1" applyAlignment="1">
      <alignment horizontal="right"/>
      <protection/>
    </xf>
    <xf numFmtId="0" fontId="55" fillId="0" borderId="0" xfId="58" applyFont="1" applyFill="1" applyAlignment="1">
      <alignment horizontal="right"/>
      <protection/>
    </xf>
    <xf numFmtId="2" fontId="6" fillId="0" borderId="16" xfId="44" applyNumberFormat="1" applyFont="1" applyFill="1" applyBorder="1" applyAlignment="1">
      <alignment/>
    </xf>
    <xf numFmtId="0" fontId="12" fillId="0" borderId="10" xfId="58" applyFont="1" applyBorder="1" applyAlignment="1">
      <alignment horizontal="left"/>
      <protection/>
    </xf>
    <xf numFmtId="0" fontId="12" fillId="0" borderId="11" xfId="58" applyFont="1" applyBorder="1" applyAlignment="1">
      <alignment horizontal="left"/>
      <protection/>
    </xf>
    <xf numFmtId="0" fontId="12" fillId="0" borderId="11" xfId="58" applyFont="1" applyBorder="1" applyAlignment="1">
      <alignment horizontal="center"/>
      <protection/>
    </xf>
    <xf numFmtId="2" fontId="12" fillId="0" borderId="11" xfId="58" applyNumberFormat="1" applyFont="1" applyBorder="1" applyAlignment="1">
      <alignment horizontal="center"/>
      <protection/>
    </xf>
    <xf numFmtId="0" fontId="12" fillId="0" borderId="12" xfId="58" applyFont="1" applyBorder="1" applyAlignment="1">
      <alignment horizontal="center"/>
      <protection/>
    </xf>
    <xf numFmtId="0" fontId="12" fillId="0" borderId="13" xfId="58" applyFont="1" applyBorder="1" applyAlignment="1">
      <alignment horizontal="left"/>
      <protection/>
    </xf>
    <xf numFmtId="0" fontId="12" fillId="0" borderId="14" xfId="58" applyFont="1" applyBorder="1" applyAlignment="1">
      <alignment horizontal="left"/>
      <protection/>
    </xf>
    <xf numFmtId="0" fontId="12" fillId="0" borderId="14" xfId="58" applyFont="1" applyBorder="1" applyAlignment="1">
      <alignment horizontal="center"/>
      <protection/>
    </xf>
    <xf numFmtId="2" fontId="12" fillId="0" borderId="14" xfId="58" applyNumberFormat="1" applyFont="1" applyBorder="1" applyAlignment="1">
      <alignment horizontal="center"/>
      <protection/>
    </xf>
    <xf numFmtId="0" fontId="12" fillId="0" borderId="15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6" fillId="0" borderId="0" xfId="58" applyFont="1" applyBorder="1" applyAlignment="1">
      <alignment horizontal="left"/>
      <protection/>
    </xf>
    <xf numFmtId="2" fontId="6" fillId="0" borderId="0" xfId="58" applyNumberFormat="1" applyFont="1" applyBorder="1" applyAlignment="1">
      <alignment horizontal="center"/>
      <protection/>
    </xf>
    <xf numFmtId="0" fontId="6" fillId="0" borderId="0" xfId="58" applyFont="1" applyFill="1">
      <alignment/>
      <protection/>
    </xf>
    <xf numFmtId="0" fontId="10" fillId="0" borderId="0" xfId="58" applyFont="1" applyFill="1" applyBorder="1" applyAlignment="1">
      <alignment horizontal="left" vertical="justify"/>
      <protection/>
    </xf>
    <xf numFmtId="2" fontId="10" fillId="0" borderId="0" xfId="44" applyNumberFormat="1" applyFont="1" applyFill="1" applyBorder="1" applyAlignment="1">
      <alignment/>
    </xf>
    <xf numFmtId="0" fontId="10" fillId="0" borderId="0" xfId="58" applyFont="1" applyFill="1" applyBorder="1">
      <alignment/>
      <protection/>
    </xf>
    <xf numFmtId="164" fontId="10" fillId="0" borderId="0" xfId="44" applyNumberFormat="1" applyFont="1" applyFill="1" applyBorder="1" applyAlignment="1">
      <alignment/>
    </xf>
    <xf numFmtId="164" fontId="10" fillId="0" borderId="0" xfId="44" applyNumberFormat="1" applyFont="1" applyFill="1" applyBorder="1" applyAlignment="1">
      <alignment horizontal="right"/>
    </xf>
    <xf numFmtId="2" fontId="10" fillId="0" borderId="17" xfId="44" applyNumberFormat="1" applyFont="1" applyFill="1" applyBorder="1" applyAlignment="1">
      <alignment horizontal="right"/>
    </xf>
    <xf numFmtId="164" fontId="10" fillId="0" borderId="0" xfId="44" applyNumberFormat="1" applyFont="1" applyFill="1" applyAlignment="1">
      <alignment/>
    </xf>
    <xf numFmtId="2" fontId="10" fillId="0" borderId="18" xfId="44" applyNumberFormat="1" applyFont="1" applyFill="1" applyBorder="1" applyAlignment="1">
      <alignment/>
    </xf>
    <xf numFmtId="164" fontId="10" fillId="0" borderId="18" xfId="44" applyNumberFormat="1" applyFont="1" applyFill="1" applyBorder="1" applyAlignment="1">
      <alignment horizontal="center"/>
    </xf>
    <xf numFmtId="0" fontId="6" fillId="0" borderId="19" xfId="58" applyFont="1" applyFill="1" applyBorder="1">
      <alignment/>
      <protection/>
    </xf>
    <xf numFmtId="0" fontId="6" fillId="0" borderId="20" xfId="58" applyFont="1" applyFill="1" applyBorder="1">
      <alignment/>
      <protection/>
    </xf>
    <xf numFmtId="164" fontId="10" fillId="0" borderId="20" xfId="44" applyNumberFormat="1" applyFont="1" applyFill="1" applyBorder="1" applyAlignment="1">
      <alignment/>
    </xf>
    <xf numFmtId="164" fontId="10" fillId="0" borderId="20" xfId="44" applyNumberFormat="1" applyFont="1" applyFill="1" applyBorder="1" applyAlignment="1">
      <alignment horizontal="right"/>
    </xf>
    <xf numFmtId="2" fontId="10" fillId="0" borderId="21" xfId="44" applyNumberFormat="1" applyFont="1" applyFill="1" applyBorder="1" applyAlignment="1">
      <alignment horizontal="right"/>
    </xf>
    <xf numFmtId="2" fontId="10" fillId="0" borderId="0" xfId="58" applyNumberFormat="1" applyFont="1" applyBorder="1">
      <alignment/>
      <protection/>
    </xf>
    <xf numFmtId="2" fontId="10" fillId="0" borderId="18" xfId="44" applyNumberFormat="1" applyFont="1" applyFill="1" applyBorder="1" applyAlignment="1">
      <alignment horizontal="right"/>
    </xf>
    <xf numFmtId="2" fontId="10" fillId="0" borderId="0" xfId="44" applyNumberFormat="1" applyFont="1" applyFill="1" applyAlignment="1">
      <alignment horizontal="right"/>
    </xf>
    <xf numFmtId="164" fontId="10" fillId="0" borderId="22" xfId="44" applyNumberFormat="1" applyFont="1" applyFill="1" applyBorder="1" applyAlignment="1">
      <alignment horizontal="center"/>
    </xf>
    <xf numFmtId="0" fontId="10" fillId="0" borderId="0" xfId="58" applyFont="1" applyFill="1" applyAlignment="1">
      <alignment/>
      <protection/>
    </xf>
    <xf numFmtId="164" fontId="10" fillId="0" borderId="0" xfId="44" applyNumberFormat="1" applyFont="1" applyFill="1" applyAlignment="1">
      <alignment horizontal="right"/>
    </xf>
    <xf numFmtId="0" fontId="10" fillId="0" borderId="0" xfId="58" applyFont="1" applyFill="1" applyAlignment="1">
      <alignment horizontal="left" vertical="justify"/>
      <protection/>
    </xf>
    <xf numFmtId="2" fontId="10" fillId="0" borderId="0" xfId="44" applyNumberFormat="1" applyFont="1" applyFill="1" applyBorder="1" applyAlignment="1">
      <alignment horizontal="right"/>
    </xf>
    <xf numFmtId="0" fontId="6" fillId="0" borderId="0" xfId="58" applyFont="1" applyFill="1" applyAlignment="1">
      <alignment horizontal="left"/>
      <protection/>
    </xf>
    <xf numFmtId="0" fontId="6" fillId="0" borderId="0" xfId="58" applyFont="1" applyFill="1" applyAlignment="1">
      <alignment horizontal="left" vertical="justify"/>
      <protection/>
    </xf>
    <xf numFmtId="2" fontId="6" fillId="0" borderId="0" xfId="58" applyNumberFormat="1" applyFont="1" applyFill="1" applyAlignment="1">
      <alignment horizontal="left" vertical="justify" readingOrder="1"/>
      <protection/>
    </xf>
    <xf numFmtId="0" fontId="10" fillId="0" borderId="0" xfId="58" applyFont="1" applyFill="1" applyBorder="1" applyAlignment="1">
      <alignment horizontal="right"/>
      <protection/>
    </xf>
    <xf numFmtId="0" fontId="13" fillId="0" borderId="0" xfId="58" applyFont="1" applyFill="1" applyBorder="1" applyAlignment="1">
      <alignment horizontal="left"/>
      <protection/>
    </xf>
    <xf numFmtId="2" fontId="13" fillId="0" borderId="0" xfId="44" applyNumberFormat="1" applyFont="1" applyFill="1" applyBorder="1" applyAlignment="1">
      <alignment horizontal="right" vertical="justify"/>
    </xf>
    <xf numFmtId="14" fontId="6" fillId="0" borderId="0" xfId="58" applyNumberFormat="1" applyFont="1" applyFill="1" applyAlignment="1">
      <alignment horizontal="left"/>
      <protection/>
    </xf>
    <xf numFmtId="165" fontId="10" fillId="0" borderId="0" xfId="58" applyNumberFormat="1" applyFont="1" applyFill="1" applyBorder="1" applyAlignment="1">
      <alignment/>
      <protection/>
    </xf>
    <xf numFmtId="165" fontId="6" fillId="0" borderId="0" xfId="58" applyNumberFormat="1" applyFont="1" applyFill="1" applyBorder="1" applyAlignment="1">
      <alignment horizontal="center"/>
      <protection/>
    </xf>
    <xf numFmtId="165" fontId="6" fillId="0" borderId="0" xfId="44" applyNumberFormat="1" applyFont="1" applyFill="1" applyAlignment="1">
      <alignment/>
    </xf>
    <xf numFmtId="165" fontId="6" fillId="0" borderId="0" xfId="58" applyNumberFormat="1" applyFont="1" applyFill="1" applyBorder="1" applyAlignment="1">
      <alignment/>
      <protection/>
    </xf>
    <xf numFmtId="0" fontId="14" fillId="0" borderId="0" xfId="58" applyFont="1" applyFill="1" applyBorder="1" applyAlignment="1">
      <alignment horizontal="left" vertical="justify"/>
      <protection/>
    </xf>
    <xf numFmtId="2" fontId="6" fillId="0" borderId="0" xfId="58" applyNumberFormat="1" applyFont="1" applyFill="1">
      <alignment/>
      <protection/>
    </xf>
    <xf numFmtId="14" fontId="10" fillId="0" borderId="0" xfId="58" applyNumberFormat="1" applyFont="1" applyFill="1" applyBorder="1" applyAlignment="1">
      <alignment horizontal="left"/>
      <protection/>
    </xf>
    <xf numFmtId="165" fontId="10" fillId="0" borderId="0" xfId="44" applyNumberFormat="1" applyFont="1" applyFill="1" applyBorder="1" applyAlignment="1">
      <alignment/>
    </xf>
    <xf numFmtId="165" fontId="6" fillId="0" borderId="0" xfId="44" applyNumberFormat="1" applyFont="1" applyFill="1" applyBorder="1" applyAlignment="1">
      <alignment horizontal="right"/>
    </xf>
    <xf numFmtId="0" fontId="10" fillId="0" borderId="0" xfId="58" applyFont="1" applyBorder="1">
      <alignment/>
      <protection/>
    </xf>
    <xf numFmtId="0" fontId="6" fillId="0" borderId="0" xfId="58" applyFont="1" applyBorder="1">
      <alignment/>
      <protection/>
    </xf>
    <xf numFmtId="14" fontId="10" fillId="0" borderId="0" xfId="58" applyNumberFormat="1" applyFont="1" applyFill="1" applyBorder="1" applyAlignment="1">
      <alignment/>
      <protection/>
    </xf>
    <xf numFmtId="14" fontId="10" fillId="0" borderId="0" xfId="58" applyNumberFormat="1" applyFont="1" applyFill="1" applyBorder="1" applyAlignment="1">
      <alignment horizontal="right"/>
      <protection/>
    </xf>
    <xf numFmtId="2" fontId="10" fillId="0" borderId="0" xfId="58" applyNumberFormat="1" applyFont="1" applyFill="1" applyBorder="1">
      <alignment/>
      <protection/>
    </xf>
    <xf numFmtId="0" fontId="10" fillId="0" borderId="0" xfId="58" applyFont="1" applyBorder="1" applyAlignment="1">
      <alignment/>
      <protection/>
    </xf>
    <xf numFmtId="0" fontId="10" fillId="0" borderId="0" xfId="58" applyFont="1" applyBorder="1" applyAlignment="1">
      <alignment horizontal="right"/>
      <protection/>
    </xf>
    <xf numFmtId="0" fontId="10" fillId="0" borderId="0" xfId="58" applyFont="1" applyFill="1">
      <alignment/>
      <protection/>
    </xf>
    <xf numFmtId="0" fontId="10" fillId="0" borderId="17" xfId="58" applyFont="1" applyBorder="1">
      <alignment/>
      <protection/>
    </xf>
    <xf numFmtId="0" fontId="10" fillId="0" borderId="17" xfId="58" applyFont="1" applyBorder="1" applyAlignment="1">
      <alignment horizontal="center" wrapText="1"/>
      <protection/>
    </xf>
    <xf numFmtId="14" fontId="10" fillId="0" borderId="0" xfId="58" applyNumberFormat="1" applyFont="1" applyFill="1">
      <alignment/>
      <protection/>
    </xf>
    <xf numFmtId="39" fontId="10" fillId="0" borderId="0" xfId="44" applyNumberFormat="1" applyFont="1" applyFill="1" applyAlignment="1">
      <alignment horizontal="center"/>
    </xf>
    <xf numFmtId="0" fontId="56" fillId="0" borderId="0" xfId="58" applyFont="1">
      <alignment/>
      <protection/>
    </xf>
    <xf numFmtId="39" fontId="10" fillId="0" borderId="0" xfId="44" applyNumberFormat="1" applyFont="1" applyFill="1" applyAlignment="1">
      <alignment/>
    </xf>
    <xf numFmtId="2" fontId="10" fillId="0" borderId="0" xfId="58" applyNumberFormat="1" applyFont="1" applyAlignment="1">
      <alignment horizontal="center"/>
      <protection/>
    </xf>
    <xf numFmtId="1" fontId="10" fillId="0" borderId="0" xfId="58" applyNumberFormat="1" applyFont="1" applyAlignment="1">
      <alignment horizontal="center"/>
      <protection/>
    </xf>
    <xf numFmtId="2" fontId="10" fillId="0" borderId="23" xfId="0" applyNumberFormat="1" applyFont="1" applyBorder="1" applyAlignment="1">
      <alignment horizontal="center"/>
    </xf>
    <xf numFmtId="164" fontId="10" fillId="0" borderId="23" xfId="44" applyNumberFormat="1" applyFont="1" applyFill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39" fontId="10" fillId="0" borderId="18" xfId="44" applyNumberFormat="1" applyFont="1" applyFill="1" applyBorder="1" applyAlignment="1">
      <alignment horizontal="right"/>
    </xf>
    <xf numFmtId="164" fontId="10" fillId="0" borderId="18" xfId="44" applyNumberFormat="1" applyFont="1" applyFill="1" applyBorder="1" applyAlignment="1">
      <alignment horizontal="right"/>
    </xf>
    <xf numFmtId="4" fontId="10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1" fontId="10" fillId="0" borderId="24" xfId="0" applyNumberFormat="1" applyFont="1" applyBorder="1" applyAlignment="1">
      <alignment horizontal="center"/>
    </xf>
    <xf numFmtId="2" fontId="10" fillId="0" borderId="25" xfId="44" applyNumberFormat="1" applyFont="1" applyFill="1" applyBorder="1" applyAlignment="1">
      <alignment horizontal="right"/>
    </xf>
    <xf numFmtId="164" fontId="10" fillId="0" borderId="0" xfId="44" applyNumberFormat="1" applyFont="1" applyFill="1" applyBorder="1" applyAlignment="1">
      <alignment horizontal="center"/>
    </xf>
    <xf numFmtId="39" fontId="10" fillId="0" borderId="18" xfId="44" applyNumberFormat="1" applyFont="1" applyFill="1" applyBorder="1" applyAlignment="1">
      <alignment/>
    </xf>
    <xf numFmtId="2" fontId="57" fillId="0" borderId="0" xfId="44" applyNumberFormat="1" applyFont="1" applyFill="1" applyBorder="1" applyAlignment="1">
      <alignment/>
    </xf>
    <xf numFmtId="0" fontId="57" fillId="0" borderId="0" xfId="58" applyFont="1" applyFill="1">
      <alignment/>
      <protection/>
    </xf>
    <xf numFmtId="173" fontId="57" fillId="0" borderId="0" xfId="44" applyNumberFormat="1" applyFont="1" applyFill="1" applyBorder="1" applyAlignment="1">
      <alignment/>
    </xf>
    <xf numFmtId="0" fontId="6" fillId="0" borderId="0" xfId="58" applyFont="1" applyFill="1" applyAlignment="1">
      <alignment horizontal="center"/>
      <protection/>
    </xf>
    <xf numFmtId="8" fontId="6" fillId="0" borderId="0" xfId="58" applyNumberFormat="1" applyFont="1" applyFill="1" applyAlignment="1">
      <alignment horizontal="center"/>
      <protection/>
    </xf>
    <xf numFmtId="0" fontId="7" fillId="0" borderId="0" xfId="58" applyFont="1" applyAlignment="1">
      <alignment/>
      <protection/>
    </xf>
    <xf numFmtId="0" fontId="7" fillId="0" borderId="0" xfId="58" applyFont="1" applyAlignment="1">
      <alignment horizontal="right"/>
      <protection/>
    </xf>
    <xf numFmtId="2" fontId="7" fillId="0" borderId="0" xfId="58" applyNumberFormat="1" applyFont="1">
      <alignment/>
      <protection/>
    </xf>
    <xf numFmtId="4" fontId="6" fillId="0" borderId="0" xfId="44" applyNumberFormat="1" applyFont="1" applyFill="1" applyAlignment="1">
      <alignment horizontal="right" vertical="justify"/>
    </xf>
    <xf numFmtId="4" fontId="6" fillId="0" borderId="0" xfId="44" applyNumberFormat="1" applyFont="1" applyFill="1" applyBorder="1" applyAlignment="1">
      <alignment horizontal="right"/>
    </xf>
    <xf numFmtId="2" fontId="6" fillId="0" borderId="26" xfId="44" applyNumberFormat="1" applyFont="1" applyFill="1" applyBorder="1" applyAlignment="1">
      <alignment/>
    </xf>
    <xf numFmtId="2" fontId="10" fillId="0" borderId="24" xfId="44" applyNumberFormat="1" applyFont="1" applyFill="1" applyBorder="1" applyAlignment="1">
      <alignment/>
    </xf>
    <xf numFmtId="165" fontId="0" fillId="0" borderId="0" xfId="42" applyNumberFormat="1" applyFont="1" applyAlignment="1">
      <alignment/>
    </xf>
    <xf numFmtId="165" fontId="15" fillId="0" borderId="0" xfId="42" applyNumberFormat="1" applyFont="1" applyAlignment="1">
      <alignment/>
    </xf>
    <xf numFmtId="2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39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58" fillId="0" borderId="0" xfId="0" applyFont="1" applyAlignment="1">
      <alignment horizontal="center"/>
    </xf>
    <xf numFmtId="165" fontId="15" fillId="0" borderId="17" xfId="42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" fontId="10" fillId="0" borderId="23" xfId="0" applyNumberFormat="1" applyFont="1" applyBorder="1" applyAlignment="1">
      <alignment horizontal="center"/>
    </xf>
    <xf numFmtId="0" fontId="6" fillId="0" borderId="10" xfId="58" applyFont="1" applyBorder="1" applyAlignment="1">
      <alignment horizontal="left"/>
      <protection/>
    </xf>
    <xf numFmtId="0" fontId="6" fillId="0" borderId="11" xfId="58" applyFont="1" applyBorder="1" applyAlignment="1">
      <alignment horizontal="left"/>
      <protection/>
    </xf>
    <xf numFmtId="0" fontId="6" fillId="0" borderId="11" xfId="58" applyFont="1" applyBorder="1" applyAlignment="1">
      <alignment horizontal="center"/>
      <protection/>
    </xf>
    <xf numFmtId="2" fontId="6" fillId="0" borderId="11" xfId="58" applyNumberFormat="1" applyFont="1" applyBorder="1" applyAlignment="1">
      <alignment horizontal="center"/>
      <protection/>
    </xf>
    <xf numFmtId="0" fontId="6" fillId="0" borderId="12" xfId="58" applyFont="1" applyBorder="1" applyAlignment="1">
      <alignment horizontal="center"/>
      <protection/>
    </xf>
    <xf numFmtId="0" fontId="6" fillId="0" borderId="13" xfId="58" applyFont="1" applyBorder="1" applyAlignment="1">
      <alignment horizontal="left"/>
      <protection/>
    </xf>
    <xf numFmtId="0" fontId="6" fillId="0" borderId="14" xfId="58" applyFont="1" applyBorder="1" applyAlignment="1">
      <alignment horizontal="left"/>
      <protection/>
    </xf>
    <xf numFmtId="0" fontId="6" fillId="0" borderId="14" xfId="58" applyFont="1" applyBorder="1" applyAlignment="1">
      <alignment horizontal="center"/>
      <protection/>
    </xf>
    <xf numFmtId="2" fontId="6" fillId="0" borderId="14" xfId="58" applyNumberFormat="1" applyFont="1" applyBorder="1" applyAlignment="1">
      <alignment horizontal="center"/>
      <protection/>
    </xf>
    <xf numFmtId="0" fontId="6" fillId="0" borderId="15" xfId="58" applyFont="1" applyBorder="1" applyAlignment="1">
      <alignment horizontal="center"/>
      <protection/>
    </xf>
    <xf numFmtId="0" fontId="6" fillId="0" borderId="0" xfId="58" applyFont="1" applyAlignment="1">
      <alignment horizontal="left"/>
      <protection/>
    </xf>
    <xf numFmtId="164" fontId="10" fillId="0" borderId="0" xfId="44" applyNumberFormat="1" applyFont="1" applyFill="1" applyAlignment="1">
      <alignment/>
    </xf>
    <xf numFmtId="2" fontId="10" fillId="0" borderId="0" xfId="44" applyNumberFormat="1" applyFont="1" applyFill="1" applyAlignment="1">
      <alignment/>
    </xf>
    <xf numFmtId="1" fontId="59" fillId="0" borderId="0" xfId="0" applyNumberFormat="1" applyFont="1" applyAlignment="1">
      <alignment horizontal="center"/>
    </xf>
    <xf numFmtId="1" fontId="59" fillId="0" borderId="24" xfId="0" applyNumberFormat="1" applyFont="1" applyBorder="1" applyAlignment="1">
      <alignment horizontal="center"/>
    </xf>
    <xf numFmtId="2" fontId="10" fillId="0" borderId="17" xfId="44" applyNumberFormat="1" applyFont="1" applyFill="1" applyBorder="1" applyAlignment="1">
      <alignment/>
    </xf>
    <xf numFmtId="164" fontId="10" fillId="0" borderId="18" xfId="44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CFL%20Reports\CFL%20Monthly%20Re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2002"/>
      <sheetName val="FEN02"/>
      <sheetName val="MAR 02"/>
      <sheetName val="BOE1stQtr"/>
      <sheetName val="April"/>
      <sheetName val="May"/>
      <sheetName val="June"/>
      <sheetName val="BOE 2nd qtr"/>
      <sheetName val="July02"/>
      <sheetName val="Aug02"/>
      <sheetName val="Sep02"/>
      <sheetName val="BOE 3rd qtr"/>
      <sheetName val="Oct02"/>
      <sheetName val="Nov02"/>
      <sheetName val="Dec02"/>
      <sheetName val="BOE 4th Qtr"/>
      <sheetName val="Chart1"/>
      <sheetName val="YTD Summary"/>
    </sheetNames>
    <sheetDataSet>
      <sheetData sheetId="8">
        <row r="29">
          <cell r="D29">
            <v>0</v>
          </cell>
        </row>
      </sheetData>
      <sheetData sheetId="9">
        <row r="29">
          <cell r="D29">
            <v>0</v>
          </cell>
        </row>
      </sheetData>
      <sheetData sheetId="10">
        <row r="29">
          <cell r="D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zoomScale="75" zoomScaleNormal="75" zoomScalePageLayoutView="0" workbookViewId="0" topLeftCell="A1">
      <selection activeCell="G11" sqref="G11"/>
    </sheetView>
  </sheetViews>
  <sheetFormatPr defaultColWidth="9.140625" defaultRowHeight="12.75"/>
  <cols>
    <col min="1" max="1" width="77.140625" style="36" customWidth="1"/>
    <col min="2" max="2" width="15.7109375" style="36" customWidth="1"/>
    <col min="3" max="3" width="15.7109375" style="55" customWidth="1"/>
    <col min="4" max="4" width="16.57421875" style="56" customWidth="1"/>
    <col min="5" max="5" width="15.7109375" style="57" customWidth="1"/>
    <col min="6" max="6" width="15.7109375" style="36" customWidth="1"/>
    <col min="7" max="7" width="18.8515625" style="36" customWidth="1"/>
    <col min="8" max="8" width="9.8515625" style="36" bestFit="1" customWidth="1"/>
    <col min="9" max="16384" width="9.140625" style="36" customWidth="1"/>
  </cols>
  <sheetData>
    <row r="1" spans="1:7" s="6" customFormat="1" ht="27.75">
      <c r="A1" s="1" t="s">
        <v>0</v>
      </c>
      <c r="B1" s="60"/>
      <c r="C1" s="2"/>
      <c r="D1" s="2"/>
      <c r="E1" s="3"/>
      <c r="F1" s="4"/>
      <c r="G1" s="5"/>
    </row>
    <row r="2" spans="1:7" s="6" customFormat="1" ht="28.5" thickBot="1">
      <c r="A2" s="7" t="s">
        <v>62</v>
      </c>
      <c r="B2" s="61"/>
      <c r="C2" s="8"/>
      <c r="D2" s="8"/>
      <c r="E2" s="9"/>
      <c r="F2" s="10"/>
      <c r="G2" s="5"/>
    </row>
    <row r="3" spans="1:7" s="14" customFormat="1" ht="28.5" thickBot="1">
      <c r="A3" s="11"/>
      <c r="B3" s="11"/>
      <c r="C3" s="12" t="s">
        <v>1</v>
      </c>
      <c r="D3" s="12"/>
      <c r="E3" s="13"/>
      <c r="F3" s="5"/>
      <c r="G3" s="5"/>
    </row>
    <row r="4" spans="1:8" s="19" customFormat="1" ht="21" customHeight="1" thickBot="1">
      <c r="A4" s="15" t="s">
        <v>2</v>
      </c>
      <c r="B4" s="23"/>
      <c r="C4" s="16"/>
      <c r="D4" s="16"/>
      <c r="E4" s="17"/>
      <c r="F4" s="18"/>
      <c r="H4" s="20"/>
    </row>
    <row r="5" spans="1:8" s="19" customFormat="1" ht="20.25">
      <c r="A5" s="83" t="s">
        <v>3</v>
      </c>
      <c r="B5" s="83"/>
      <c r="C5" s="22"/>
      <c r="D5" s="22"/>
      <c r="E5" s="140">
        <v>334.66</v>
      </c>
      <c r="F5" s="21">
        <f>E5/E8</f>
        <v>0.13569424396256713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140">
        <v>570.39</v>
      </c>
      <c r="F6" s="21">
        <f>E6/E8</f>
        <v>0.2312754431775792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140">
        <v>1561.23</v>
      </c>
      <c r="F7" s="21">
        <f>E7/E8</f>
        <v>0.6330303128598538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2466.2799999999997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25"/>
      <c r="F9" s="18"/>
      <c r="G9" s="155"/>
      <c r="H9" s="65"/>
    </row>
    <row r="10" spans="1:8" s="19" customFormat="1" ht="21" customHeight="1" thickBot="1">
      <c r="A10" s="23"/>
      <c r="B10" s="23"/>
      <c r="C10" s="22"/>
      <c r="D10" s="22"/>
      <c r="E10" s="82"/>
      <c r="F10" s="154"/>
      <c r="G10" s="156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29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140">
        <v>63.58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140">
        <v>283.65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67.15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140">
        <v>8.56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140">
        <f>22.61+94.91</f>
        <v>117.52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140">
        <v>59.1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140"/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0">
        <v>194.4</v>
      </c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140"/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140"/>
      <c r="F21" s="29"/>
      <c r="G21" s="82" t="s">
        <v>1</v>
      </c>
      <c r="H21" s="20"/>
    </row>
    <row r="22" spans="1:8" s="19" customFormat="1" ht="21" thickBot="1">
      <c r="A22" s="85"/>
      <c r="B22" s="85"/>
      <c r="C22" s="86"/>
      <c r="D22" s="87"/>
      <c r="E22" s="24">
        <f>SUM(E12:E21)</f>
        <v>793.96</v>
      </c>
      <c r="F22" s="29"/>
      <c r="G22" s="82"/>
      <c r="H22" s="20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/>
    </row>
    <row r="25" spans="1:7" ht="20.25">
      <c r="A25" s="51"/>
      <c r="B25" s="51"/>
      <c r="C25" s="52"/>
      <c r="D25" s="53"/>
      <c r="E25" s="9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140">
        <v>0.05</v>
      </c>
      <c r="F26" s="86"/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140">
        <v>8.56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98">
        <v>2.9</v>
      </c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98">
        <v>25.92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88">
        <v>2.05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141"/>
      <c r="F31" s="89"/>
      <c r="G31" s="82"/>
      <c r="H31" s="20"/>
    </row>
    <row r="32" spans="1:8" s="19" customFormat="1" ht="20.25">
      <c r="A32" s="51" t="s">
        <v>16</v>
      </c>
      <c r="B32" s="51"/>
      <c r="C32" s="89"/>
      <c r="D32" s="89"/>
      <c r="E32" s="141"/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140"/>
      <c r="F33" s="89" t="s">
        <v>1</v>
      </c>
      <c r="G33" s="82"/>
      <c r="H33" s="20"/>
    </row>
    <row r="34" spans="1:8" s="19" customFormat="1" ht="20.25">
      <c r="A34" s="51" t="s">
        <v>38</v>
      </c>
      <c r="B34" s="51"/>
      <c r="C34" s="89"/>
      <c r="D34" s="89"/>
      <c r="E34" s="141"/>
      <c r="F34" s="86"/>
      <c r="G34" s="82"/>
      <c r="H34" s="20"/>
    </row>
    <row r="35" spans="1:8" s="19" customFormat="1" ht="20.25">
      <c r="A35" s="51" t="s">
        <v>51</v>
      </c>
      <c r="B35" s="89"/>
      <c r="C35" s="89"/>
      <c r="D35" s="104"/>
      <c r="E35" s="141">
        <v>0</v>
      </c>
      <c r="F35" s="86"/>
      <c r="G35" s="82"/>
      <c r="H35" s="20"/>
    </row>
    <row r="36" spans="1:8" s="19" customFormat="1" ht="20.25">
      <c r="A36" s="51" t="s">
        <v>18</v>
      </c>
      <c r="B36" s="51"/>
      <c r="C36" s="89"/>
      <c r="D36" s="89"/>
      <c r="E36" s="141">
        <v>0</v>
      </c>
      <c r="F36" s="86" t="s">
        <v>1</v>
      </c>
      <c r="G36" s="82" t="s">
        <v>1</v>
      </c>
      <c r="H36" s="20"/>
    </row>
    <row r="37" spans="1:8" s="19" customFormat="1" ht="20.25">
      <c r="A37" s="51"/>
      <c r="B37" s="51"/>
      <c r="C37" s="89"/>
      <c r="D37" s="89"/>
      <c r="E37" s="25">
        <f>SUM(E26:E36)</f>
        <v>39.480000000000004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140">
        <v>175.54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140">
        <v>4.33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41">
        <v>0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141"/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41">
        <v>92.34</v>
      </c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40">
        <v>7.67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41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40">
        <v>0.63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280.51000000000005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1074.47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B100</f>
        <v>3035.0899999999997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1074.47</v>
      </c>
      <c r="F54" s="38">
        <f>E54/E53</f>
        <v>0.3540158611441506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2466.2799999999997</v>
      </c>
      <c r="F55" s="38">
        <f>F53-F54</f>
        <v>0.6459841388558494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398.2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/>
      <c r="D63" s="127"/>
      <c r="E63" s="59"/>
      <c r="F63" s="63"/>
      <c r="G63" s="51"/>
    </row>
    <row r="64" spans="1:7" ht="21" thickBot="1">
      <c r="A64" s="51"/>
      <c r="B64" s="51"/>
      <c r="C64" s="51"/>
      <c r="D64" s="51"/>
      <c r="E64" s="51"/>
      <c r="F64" s="128"/>
      <c r="G64" s="51"/>
    </row>
    <row r="65" spans="1:7" ht="20.25">
      <c r="A65" s="175" t="s">
        <v>0</v>
      </c>
      <c r="B65" s="176"/>
      <c r="C65" s="177"/>
      <c r="D65" s="177"/>
      <c r="E65" s="178"/>
      <c r="F65" s="179"/>
      <c r="G65" s="51"/>
    </row>
    <row r="66" spans="1:7" ht="21" thickBot="1">
      <c r="A66" s="180" t="s">
        <v>62</v>
      </c>
      <c r="B66" s="181"/>
      <c r="C66" s="182"/>
      <c r="D66" s="182"/>
      <c r="E66" s="183"/>
      <c r="F66" s="184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8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  <c r="H68" s="36" t="s">
        <v>1</v>
      </c>
    </row>
    <row r="69" spans="1:8" ht="21" customHeight="1">
      <c r="A69" s="131">
        <v>40544</v>
      </c>
      <c r="B69" s="138">
        <v>0</v>
      </c>
      <c r="C69" s="138">
        <v>0</v>
      </c>
      <c r="D69" s="138">
        <v>0</v>
      </c>
      <c r="E69" s="138">
        <v>0</v>
      </c>
      <c r="F69" s="138">
        <v>0</v>
      </c>
      <c r="G69" s="133"/>
      <c r="H69" s="36" t="s">
        <v>1</v>
      </c>
    </row>
    <row r="70" spans="1:7" ht="21" customHeight="1">
      <c r="A70" s="131">
        <v>40545</v>
      </c>
      <c r="B70" s="137">
        <v>7.18</v>
      </c>
      <c r="C70" s="139">
        <v>0.96</v>
      </c>
      <c r="D70" s="174">
        <v>39</v>
      </c>
      <c r="E70" s="138">
        <v>0</v>
      </c>
      <c r="F70" s="138">
        <v>0</v>
      </c>
      <c r="G70" s="133"/>
    </row>
    <row r="71" spans="1:7" ht="21" customHeight="1">
      <c r="A71" s="131">
        <v>40546</v>
      </c>
      <c r="B71" s="137">
        <v>101.15</v>
      </c>
      <c r="C71" s="139">
        <v>7.6</v>
      </c>
      <c r="D71" s="138">
        <v>0</v>
      </c>
      <c r="E71" s="174">
        <v>14</v>
      </c>
      <c r="F71" s="174">
        <v>1</v>
      </c>
      <c r="G71" s="133"/>
    </row>
    <row r="72" spans="1:7" ht="21" customHeight="1">
      <c r="A72" s="131">
        <v>40547</v>
      </c>
      <c r="B72" s="137">
        <v>154.52</v>
      </c>
      <c r="C72" s="139">
        <v>22.96</v>
      </c>
      <c r="D72" s="174">
        <v>100</v>
      </c>
      <c r="E72" s="174">
        <v>14</v>
      </c>
      <c r="F72" s="138">
        <v>0</v>
      </c>
      <c r="G72" s="133"/>
    </row>
    <row r="73" spans="1:7" ht="21" customHeight="1">
      <c r="A73" s="131">
        <v>40548</v>
      </c>
      <c r="B73" s="137">
        <v>166.34</v>
      </c>
      <c r="C73" s="139">
        <v>44.41</v>
      </c>
      <c r="D73" s="174">
        <v>84</v>
      </c>
      <c r="E73" s="174">
        <v>16</v>
      </c>
      <c r="F73" s="174">
        <v>1</v>
      </c>
      <c r="G73" s="133"/>
    </row>
    <row r="74" spans="1:7" ht="21" customHeight="1">
      <c r="A74" s="131">
        <v>40549</v>
      </c>
      <c r="B74" s="137">
        <v>179.55</v>
      </c>
      <c r="C74" s="139">
        <v>30.68</v>
      </c>
      <c r="D74" s="174">
        <v>61</v>
      </c>
      <c r="E74" s="174">
        <v>22</v>
      </c>
      <c r="F74" s="174">
        <v>1</v>
      </c>
      <c r="G74" s="133"/>
    </row>
    <row r="75" spans="1:7" ht="21" customHeight="1">
      <c r="A75" s="131">
        <v>40550</v>
      </c>
      <c r="B75" s="137">
        <v>148.66</v>
      </c>
      <c r="C75" s="139">
        <v>38.56</v>
      </c>
      <c r="D75" s="174">
        <v>81</v>
      </c>
      <c r="E75" s="174">
        <v>16</v>
      </c>
      <c r="F75" s="174">
        <v>3</v>
      </c>
      <c r="G75" s="133"/>
    </row>
    <row r="76" spans="1:7" ht="21" customHeight="1">
      <c r="A76" s="131">
        <v>40551</v>
      </c>
      <c r="B76" s="137">
        <v>25.65</v>
      </c>
      <c r="C76" s="139">
        <v>9.57</v>
      </c>
      <c r="D76" s="174">
        <v>82</v>
      </c>
      <c r="E76" s="174">
        <v>1</v>
      </c>
      <c r="F76" s="138">
        <v>0</v>
      </c>
      <c r="G76" s="133"/>
    </row>
    <row r="77" spans="1:7" ht="21" customHeight="1">
      <c r="A77" s="131">
        <v>40552</v>
      </c>
      <c r="B77" s="137">
        <v>11.01</v>
      </c>
      <c r="C77" s="139">
        <v>2.4</v>
      </c>
      <c r="D77" s="174">
        <v>67</v>
      </c>
      <c r="E77" s="138">
        <v>0</v>
      </c>
      <c r="F77" s="138">
        <v>0</v>
      </c>
      <c r="G77" s="133"/>
    </row>
    <row r="78" spans="1:7" ht="21" customHeight="1">
      <c r="A78" s="131">
        <v>40553</v>
      </c>
      <c r="B78" s="137">
        <v>88.02</v>
      </c>
      <c r="C78" s="139">
        <v>4.91</v>
      </c>
      <c r="D78" s="174"/>
      <c r="E78" s="174">
        <v>15</v>
      </c>
      <c r="F78" s="174">
        <v>2</v>
      </c>
      <c r="G78" s="133"/>
    </row>
    <row r="79" spans="1:7" ht="21" customHeight="1">
      <c r="A79" s="131">
        <v>40554</v>
      </c>
      <c r="B79" s="137">
        <v>125.92</v>
      </c>
      <c r="C79" s="139">
        <v>34.59</v>
      </c>
      <c r="D79" s="174">
        <v>94</v>
      </c>
      <c r="E79" s="174">
        <v>12</v>
      </c>
      <c r="F79" s="174">
        <v>1</v>
      </c>
      <c r="G79" s="133"/>
    </row>
    <row r="80" spans="1:7" ht="21" customHeight="1">
      <c r="A80" s="131">
        <v>40555</v>
      </c>
      <c r="B80" s="137">
        <v>162.58</v>
      </c>
      <c r="C80" s="139">
        <v>24.9</v>
      </c>
      <c r="D80" s="174">
        <v>39</v>
      </c>
      <c r="E80" s="174">
        <v>20</v>
      </c>
      <c r="F80" s="174">
        <v>1</v>
      </c>
      <c r="G80" s="133"/>
    </row>
    <row r="81" spans="1:7" ht="21" customHeight="1">
      <c r="A81" s="131">
        <v>40556</v>
      </c>
      <c r="B81" s="137">
        <v>116.67</v>
      </c>
      <c r="C81" s="139">
        <v>22.18</v>
      </c>
      <c r="D81" s="174">
        <v>34</v>
      </c>
      <c r="E81" s="174">
        <v>17</v>
      </c>
      <c r="F81" s="174">
        <v>4</v>
      </c>
      <c r="G81" s="133"/>
    </row>
    <row r="82" spans="1:7" ht="21" customHeight="1">
      <c r="A82" s="131">
        <v>40557</v>
      </c>
      <c r="B82" s="137">
        <v>106.69</v>
      </c>
      <c r="C82" s="139">
        <v>27.7</v>
      </c>
      <c r="D82" s="174">
        <v>67</v>
      </c>
      <c r="E82" s="174">
        <v>10</v>
      </c>
      <c r="F82" s="174">
        <v>1</v>
      </c>
      <c r="G82" s="133"/>
    </row>
    <row r="83" spans="1:7" ht="21" customHeight="1">
      <c r="A83" s="131">
        <v>40558</v>
      </c>
      <c r="B83" s="137">
        <v>41.28</v>
      </c>
      <c r="C83" s="139">
        <v>6.96</v>
      </c>
      <c r="D83" s="174">
        <v>69</v>
      </c>
      <c r="E83" s="174">
        <v>2</v>
      </c>
      <c r="F83" s="174">
        <v>1</v>
      </c>
      <c r="G83" s="133"/>
    </row>
    <row r="84" spans="1:7" ht="21" customHeight="1">
      <c r="A84" s="131">
        <v>40559</v>
      </c>
      <c r="B84" s="137">
        <v>10.04</v>
      </c>
      <c r="C84" s="139">
        <v>1.04</v>
      </c>
      <c r="D84" s="174">
        <v>63</v>
      </c>
      <c r="E84" s="138">
        <v>0</v>
      </c>
      <c r="F84" s="138">
        <v>0</v>
      </c>
      <c r="G84" s="133"/>
    </row>
    <row r="85" spans="1:7" ht="21" customHeight="1">
      <c r="A85" s="131">
        <v>40560</v>
      </c>
      <c r="B85" s="137">
        <v>128.79</v>
      </c>
      <c r="C85" s="139">
        <v>13.74</v>
      </c>
      <c r="D85" s="174"/>
      <c r="E85" s="174">
        <v>21</v>
      </c>
      <c r="F85" s="174">
        <v>2</v>
      </c>
      <c r="G85" s="133"/>
    </row>
    <row r="86" spans="1:7" ht="21" customHeight="1">
      <c r="A86" s="131">
        <v>40561</v>
      </c>
      <c r="B86" s="137">
        <v>133.48</v>
      </c>
      <c r="C86" s="139">
        <v>37.23</v>
      </c>
      <c r="D86" s="174">
        <v>110</v>
      </c>
      <c r="E86" s="174">
        <v>12</v>
      </c>
      <c r="F86" s="174">
        <v>1</v>
      </c>
      <c r="G86" s="133"/>
    </row>
    <row r="87" spans="1:7" ht="21" customHeight="1">
      <c r="A87" s="131">
        <v>40562</v>
      </c>
      <c r="B87" s="137">
        <v>204.45</v>
      </c>
      <c r="C87" s="139">
        <v>23.3</v>
      </c>
      <c r="D87" s="174">
        <v>82</v>
      </c>
      <c r="E87" s="174">
        <v>16</v>
      </c>
      <c r="F87" s="174">
        <v>2</v>
      </c>
      <c r="G87" s="133"/>
    </row>
    <row r="88" spans="1:7" ht="21" customHeight="1">
      <c r="A88" s="131">
        <v>40563</v>
      </c>
      <c r="B88" s="137">
        <v>144.22</v>
      </c>
      <c r="C88" s="139">
        <v>20.73</v>
      </c>
      <c r="D88" s="174">
        <v>70</v>
      </c>
      <c r="E88" s="174">
        <v>16</v>
      </c>
      <c r="F88" s="174">
        <v>1</v>
      </c>
      <c r="G88" s="133"/>
    </row>
    <row r="89" spans="1:7" ht="21" customHeight="1">
      <c r="A89" s="131">
        <v>40564</v>
      </c>
      <c r="B89" s="137">
        <v>119.14</v>
      </c>
      <c r="C89" s="139">
        <v>42.95</v>
      </c>
      <c r="D89" s="174">
        <v>91</v>
      </c>
      <c r="E89" s="174">
        <v>15</v>
      </c>
      <c r="F89" s="174">
        <v>1</v>
      </c>
      <c r="G89" s="133"/>
    </row>
    <row r="90" spans="1:7" ht="21" customHeight="1">
      <c r="A90" s="131">
        <v>40565</v>
      </c>
      <c r="B90" s="137">
        <v>43.6</v>
      </c>
      <c r="C90" s="139">
        <v>18.13</v>
      </c>
      <c r="D90" s="174">
        <v>103</v>
      </c>
      <c r="E90" s="174">
        <v>2</v>
      </c>
      <c r="F90" s="174">
        <v>1</v>
      </c>
      <c r="G90" s="133"/>
    </row>
    <row r="91" spans="1:7" ht="21" customHeight="1">
      <c r="A91" s="131">
        <v>40566</v>
      </c>
      <c r="B91" s="137">
        <v>14.12</v>
      </c>
      <c r="C91" s="139">
        <v>2.64</v>
      </c>
      <c r="D91" s="174">
        <v>79</v>
      </c>
      <c r="E91" s="138">
        <v>0</v>
      </c>
      <c r="F91" s="138">
        <v>0</v>
      </c>
      <c r="G91" s="133" t="s">
        <v>1</v>
      </c>
    </row>
    <row r="92" spans="1:7" ht="21" customHeight="1">
      <c r="A92" s="131">
        <v>40567</v>
      </c>
      <c r="B92" s="137">
        <v>116.48</v>
      </c>
      <c r="C92" s="139">
        <v>11.61</v>
      </c>
      <c r="D92" s="174">
        <v>1</v>
      </c>
      <c r="E92" s="174">
        <v>16</v>
      </c>
      <c r="F92" s="138">
        <v>0</v>
      </c>
      <c r="G92" s="133"/>
    </row>
    <row r="93" spans="1:7" ht="21" customHeight="1">
      <c r="A93" s="131">
        <v>40568</v>
      </c>
      <c r="B93" s="137">
        <v>135.58</v>
      </c>
      <c r="C93" s="139">
        <v>32.47</v>
      </c>
      <c r="D93" s="174">
        <v>99</v>
      </c>
      <c r="E93" s="174">
        <v>14</v>
      </c>
      <c r="F93" s="174">
        <v>2</v>
      </c>
      <c r="G93" s="133"/>
    </row>
    <row r="94" spans="1:7" ht="21" customHeight="1">
      <c r="A94" s="131">
        <v>40569</v>
      </c>
      <c r="B94" s="137">
        <v>112.45</v>
      </c>
      <c r="C94" s="139">
        <v>20.75</v>
      </c>
      <c r="D94" s="174">
        <v>68</v>
      </c>
      <c r="E94" s="174">
        <v>15</v>
      </c>
      <c r="F94" s="138">
        <v>0</v>
      </c>
      <c r="G94" s="133"/>
    </row>
    <row r="95" spans="1:9" ht="21" customHeight="1">
      <c r="A95" s="131">
        <v>40570</v>
      </c>
      <c r="B95" s="137">
        <v>166.24</v>
      </c>
      <c r="C95" s="139">
        <v>20.63</v>
      </c>
      <c r="D95" s="174">
        <v>67</v>
      </c>
      <c r="E95" s="174">
        <v>20</v>
      </c>
      <c r="F95" s="174">
        <v>1</v>
      </c>
      <c r="G95" s="133"/>
      <c r="I95" s="36" t="s">
        <v>1</v>
      </c>
    </row>
    <row r="96" spans="1:7" ht="21" customHeight="1">
      <c r="A96" s="131">
        <v>40571</v>
      </c>
      <c r="B96" s="137">
        <v>86.68</v>
      </c>
      <c r="C96" s="139">
        <v>25.35</v>
      </c>
      <c r="D96" s="174">
        <v>100</v>
      </c>
      <c r="E96" s="174">
        <v>11</v>
      </c>
      <c r="F96" s="174">
        <v>1</v>
      </c>
      <c r="G96" s="133"/>
    </row>
    <row r="97" spans="1:7" ht="21" customHeight="1">
      <c r="A97" s="131">
        <v>40572</v>
      </c>
      <c r="B97" s="137">
        <v>53.55</v>
      </c>
      <c r="C97" s="139">
        <v>9.84</v>
      </c>
      <c r="D97" s="174">
        <v>105</v>
      </c>
      <c r="E97" s="174">
        <v>2</v>
      </c>
      <c r="F97" s="138">
        <v>0</v>
      </c>
      <c r="G97" s="133"/>
    </row>
    <row r="98" spans="1:8" ht="21" customHeight="1">
      <c r="A98" s="131">
        <v>40573</v>
      </c>
      <c r="B98" s="137">
        <v>7.07</v>
      </c>
      <c r="C98" s="139">
        <v>0.96</v>
      </c>
      <c r="D98" s="174">
        <v>41</v>
      </c>
      <c r="E98" s="138">
        <v>0</v>
      </c>
      <c r="F98" s="138">
        <v>0</v>
      </c>
      <c r="G98" s="133" t="s">
        <v>1</v>
      </c>
      <c r="H98" s="36" t="s">
        <v>1</v>
      </c>
    </row>
    <row r="99" spans="1:7" ht="21" customHeight="1">
      <c r="A99" s="131">
        <v>40574</v>
      </c>
      <c r="B99" s="137">
        <v>123.98</v>
      </c>
      <c r="C99" s="139">
        <v>10.64</v>
      </c>
      <c r="D99" s="174">
        <v>30</v>
      </c>
      <c r="E99" s="174">
        <v>16</v>
      </c>
      <c r="F99" s="174">
        <v>4</v>
      </c>
      <c r="G99" s="133"/>
    </row>
    <row r="100" spans="1:7" ht="21" customHeight="1">
      <c r="A100" s="53" t="s">
        <v>36</v>
      </c>
      <c r="B100" s="132">
        <f>SUM(B69:B99)</f>
        <v>3035.0899999999997</v>
      </c>
      <c r="C100" s="135">
        <f>SUM(C69:C99)</f>
        <v>570.3900000000001</v>
      </c>
      <c r="D100" s="136">
        <f>SUM(D69:D99)</f>
        <v>1926</v>
      </c>
      <c r="E100" s="136">
        <f>SUM(E69:E99)</f>
        <v>335</v>
      </c>
      <c r="F100" s="136">
        <f>SUM(F69:F99)</f>
        <v>32</v>
      </c>
      <c r="G100" s="51"/>
    </row>
    <row r="101" spans="1:7" ht="20.25">
      <c r="A101" s="185"/>
      <c r="B101" s="185"/>
      <c r="C101" s="186"/>
      <c r="D101" s="186"/>
      <c r="E101" s="187"/>
      <c r="F101" s="89"/>
      <c r="G101" s="51"/>
    </row>
    <row r="102" spans="1:7" ht="16.5" customHeight="1">
      <c r="A102" s="43"/>
      <c r="B102" s="43"/>
      <c r="C102" s="50"/>
      <c r="D102" s="44"/>
      <c r="E102" s="45"/>
      <c r="F102" s="43"/>
      <c r="G102" s="36" t="s">
        <v>1</v>
      </c>
    </row>
    <row r="103" spans="1:6" ht="20.25">
      <c r="A103" s="51"/>
      <c r="B103" s="51"/>
      <c r="C103" s="52"/>
      <c r="D103" s="53"/>
      <c r="E103" s="54"/>
      <c r="F103" s="51" t="s">
        <v>1</v>
      </c>
    </row>
    <row r="104" spans="1:8" ht="20.25">
      <c r="A104" s="51"/>
      <c r="B104" s="51"/>
      <c r="C104" s="52"/>
      <c r="D104" s="53"/>
      <c r="E104" s="54"/>
      <c r="F104" s="51"/>
      <c r="H104" s="36" t="s">
        <v>1</v>
      </c>
    </row>
    <row r="105" spans="1:6" ht="20.25">
      <c r="A105" s="51"/>
      <c r="B105" s="51"/>
      <c r="C105" s="52"/>
      <c r="D105" s="53"/>
      <c r="E105" s="54"/>
      <c r="F105" s="51"/>
    </row>
    <row r="106" spans="1:6" ht="20.25">
      <c r="A106" s="51"/>
      <c r="B106" s="51"/>
      <c r="C106" s="52"/>
      <c r="D106" s="53"/>
      <c r="E106" s="54"/>
      <c r="F106" s="51"/>
    </row>
  </sheetData>
  <sheetProtection/>
  <printOptions horizontalCentered="1"/>
  <pageMargins left="0.4" right="0.33" top="0.35" bottom="0.65" header="0.31" footer="0.3"/>
  <pageSetup fitToHeight="1" fitToWidth="1" horizontalDpi="600" verticalDpi="600" orientation="portrait" scale="3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A47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2" horizontalDpi="600" verticalDpi="600" orientation="portrait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4.28125" style="0" customWidth="1"/>
    <col min="2" max="2" width="18.7109375" style="0" customWidth="1"/>
  </cols>
  <sheetData>
    <row r="1" spans="1:2" ht="12.75">
      <c r="A1" s="170" t="s">
        <v>59</v>
      </c>
      <c r="B1" s="164"/>
    </row>
    <row r="2" spans="1:2" ht="12.75">
      <c r="A2" t="s">
        <v>67</v>
      </c>
      <c r="B2" s="164"/>
    </row>
    <row r="3" ht="12.75">
      <c r="B3" s="164"/>
    </row>
    <row r="4" spans="1:2" ht="12.75">
      <c r="A4" t="s">
        <v>54</v>
      </c>
      <c r="B4" s="164"/>
    </row>
    <row r="5" spans="1:2" ht="12.75">
      <c r="A5" t="s">
        <v>55</v>
      </c>
      <c r="B5" s="164"/>
    </row>
    <row r="6" spans="1:2" ht="15">
      <c r="A6" t="s">
        <v>56</v>
      </c>
      <c r="B6" s="172"/>
    </row>
    <row r="7" spans="1:2" ht="12.75">
      <c r="A7" t="s">
        <v>57</v>
      </c>
      <c r="B7" s="164">
        <f>+'[1]July02'!D29+'[1]Aug02'!D29+'[1]Sep02'!D29</f>
        <v>0</v>
      </c>
    </row>
    <row r="8" ht="12.75">
      <c r="B8" s="164"/>
    </row>
    <row r="9" spans="1:2" ht="12.75">
      <c r="A9" t="s">
        <v>58</v>
      </c>
      <c r="B9" s="164">
        <f>+B4-B5-B6-B7</f>
        <v>0</v>
      </c>
    </row>
    <row r="10" ht="12.75">
      <c r="B10" s="164"/>
    </row>
    <row r="12" spans="1:2" ht="12.75">
      <c r="A12" s="169">
        <v>1.4</v>
      </c>
      <c r="B12" s="167">
        <f>B9*A12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2" horizontalDpi="600" verticalDpi="600" orientation="portrait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2" horizontalDpi="600" verticalDpi="600" orientation="portrait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K24" sqref="K2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56" bottom="0.75" header="0.3" footer="0.3"/>
  <pageSetup fitToHeight="2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24.28125" style="0" customWidth="1"/>
    <col min="2" max="2" width="18.7109375" style="0" customWidth="1"/>
  </cols>
  <sheetData>
    <row r="1" spans="1:2" ht="12.75">
      <c r="A1" s="170" t="s">
        <v>59</v>
      </c>
      <c r="B1" s="164"/>
    </row>
    <row r="2" spans="1:2" ht="12.75">
      <c r="A2" t="s">
        <v>61</v>
      </c>
      <c r="B2" s="164"/>
    </row>
    <row r="3" spans="1:2" ht="12.75">
      <c r="A3" s="171"/>
      <c r="B3" s="164"/>
    </row>
    <row r="4" spans="1:2" ht="12.75">
      <c r="A4" t="s">
        <v>54</v>
      </c>
      <c r="B4" s="164"/>
    </row>
    <row r="5" spans="1:2" ht="12.75">
      <c r="A5" t="s">
        <v>55</v>
      </c>
      <c r="B5" s="164"/>
    </row>
    <row r="6" spans="1:2" ht="15">
      <c r="A6" t="s">
        <v>56</v>
      </c>
      <c r="B6" s="165" t="e">
        <f>'OCT 11'!#REF!</f>
        <v>#REF!</v>
      </c>
    </row>
    <row r="7" spans="1:2" ht="12.75">
      <c r="A7" t="s">
        <v>57</v>
      </c>
      <c r="B7" s="164">
        <f>+'[1]July02'!D29+'[1]Aug02'!D29+'[1]Sep02'!D29</f>
        <v>0</v>
      </c>
    </row>
    <row r="8" ht="12.75">
      <c r="B8" s="164"/>
    </row>
    <row r="9" spans="1:2" ht="12.75">
      <c r="A9" t="s">
        <v>58</v>
      </c>
      <c r="B9" s="164" t="e">
        <f>+B4-B5-B6-B7</f>
        <v>#REF!</v>
      </c>
    </row>
    <row r="10" ht="12.75">
      <c r="B10" s="164"/>
    </row>
    <row r="12" spans="1:2" ht="12.75">
      <c r="A12" s="166">
        <v>1.4</v>
      </c>
      <c r="B12" s="167">
        <f>B7*A12</f>
        <v>0</v>
      </c>
    </row>
    <row r="20" ht="12.75">
      <c r="G20" s="170" t="s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="75" zoomScaleNormal="75" zoomScalePageLayoutView="0" workbookViewId="0" topLeftCell="A1">
      <selection activeCell="B22" sqref="B22"/>
    </sheetView>
  </sheetViews>
  <sheetFormatPr defaultColWidth="9.140625" defaultRowHeight="12.75"/>
  <cols>
    <col min="1" max="1" width="77.28125" style="0" customWidth="1"/>
    <col min="2" max="2" width="20.140625" style="0" customWidth="1"/>
    <col min="3" max="3" width="19.8515625" style="0" customWidth="1"/>
    <col min="4" max="4" width="25.57421875" style="0" customWidth="1"/>
  </cols>
  <sheetData>
    <row r="1" spans="1:4" ht="26.25">
      <c r="A1" s="69" t="s">
        <v>0</v>
      </c>
      <c r="B1" s="70"/>
      <c r="C1" s="72"/>
      <c r="D1" s="73"/>
    </row>
    <row r="2" spans="1:4" ht="27" thickBot="1">
      <c r="A2" s="74" t="s">
        <v>60</v>
      </c>
      <c r="B2" s="75"/>
      <c r="C2" s="77"/>
      <c r="D2" s="78"/>
    </row>
    <row r="3" spans="1:4" ht="21" thickBot="1">
      <c r="A3" s="80"/>
      <c r="B3" s="80"/>
      <c r="C3" s="81"/>
      <c r="D3" s="79"/>
    </row>
    <row r="4" spans="1:4" ht="45.75" customHeight="1" thickBot="1">
      <c r="A4" s="15" t="s">
        <v>2</v>
      </c>
      <c r="B4" s="23"/>
      <c r="C4" s="25"/>
      <c r="D4" s="18"/>
    </row>
    <row r="5" spans="1:4" ht="25.5" customHeight="1">
      <c r="A5" s="83" t="s">
        <v>3</v>
      </c>
      <c r="B5" s="83"/>
      <c r="C5" s="84">
        <v>0</v>
      </c>
      <c r="D5" s="21" t="e">
        <f>C5/C8</f>
        <v>#DIV/0!</v>
      </c>
    </row>
    <row r="6" spans="1:4" ht="25.5" customHeight="1">
      <c r="A6" s="83" t="s">
        <v>40</v>
      </c>
      <c r="B6" s="19"/>
      <c r="C6" s="84">
        <v>0</v>
      </c>
      <c r="D6" s="21" t="e">
        <f>C6/C8</f>
        <v>#DIV/0!</v>
      </c>
    </row>
    <row r="7" spans="1:4" ht="25.5" customHeight="1" thickBot="1">
      <c r="A7" s="83" t="s">
        <v>4</v>
      </c>
      <c r="B7" s="83"/>
      <c r="C7" s="163">
        <v>0</v>
      </c>
      <c r="D7" s="21" t="e">
        <f>C7/C8</f>
        <v>#DIV/0!</v>
      </c>
    </row>
    <row r="8" spans="1:4" ht="25.5" customHeight="1" thickBot="1" thickTop="1">
      <c r="A8" s="83" t="s">
        <v>28</v>
      </c>
      <c r="B8" s="82"/>
      <c r="C8" s="162">
        <f>SUM(C5:C7)</f>
        <v>0</v>
      </c>
      <c r="D8" s="18"/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="75" zoomScaleNormal="75" zoomScalePageLayoutView="0" workbookViewId="0" topLeftCell="A1">
      <selection activeCell="F88" sqref="F88"/>
    </sheetView>
  </sheetViews>
  <sheetFormatPr defaultColWidth="9.140625" defaultRowHeight="12.75"/>
  <cols>
    <col min="1" max="1" width="77.140625" style="36" customWidth="1"/>
    <col min="2" max="2" width="15.140625" style="36" customWidth="1"/>
    <col min="3" max="3" width="15.28125" style="55" customWidth="1"/>
    <col min="4" max="4" width="15.00390625" style="56" customWidth="1"/>
    <col min="5" max="5" width="15.7109375" style="57" customWidth="1"/>
    <col min="6" max="6" width="17.57421875" style="36" customWidth="1"/>
    <col min="7" max="7" width="9.140625" style="36" customWidth="1"/>
    <col min="8" max="8" width="9.8515625" style="36" bestFit="1" customWidth="1"/>
    <col min="9" max="16384" width="9.140625" style="36" customWidth="1"/>
  </cols>
  <sheetData>
    <row r="1" spans="1:7" s="6" customFormat="1" ht="26.25">
      <c r="A1" s="69" t="s">
        <v>0</v>
      </c>
      <c r="B1" s="70"/>
      <c r="C1" s="71"/>
      <c r="D1" s="71"/>
      <c r="E1" s="72"/>
      <c r="F1" s="73"/>
      <c r="G1" s="79"/>
    </row>
    <row r="2" spans="1:7" s="6" customFormat="1" ht="27" thickBot="1">
      <c r="A2" s="74" t="s">
        <v>63</v>
      </c>
      <c r="B2" s="75"/>
      <c r="C2" s="76"/>
      <c r="D2" s="76"/>
      <c r="E2" s="77"/>
      <c r="F2" s="78"/>
      <c r="G2" s="79"/>
    </row>
    <row r="3" spans="1:7" s="14" customFormat="1" ht="24" thickBot="1">
      <c r="A3" s="80"/>
      <c r="B3" s="80"/>
      <c r="C3" s="79" t="s">
        <v>1</v>
      </c>
      <c r="D3" s="79"/>
      <c r="E3" s="81"/>
      <c r="F3" s="79"/>
      <c r="G3" s="79"/>
    </row>
    <row r="4" spans="1:8" s="19" customFormat="1" ht="21" customHeight="1" thickBot="1">
      <c r="A4" s="15" t="s">
        <v>2</v>
      </c>
      <c r="B4" s="23"/>
      <c r="C4" s="22"/>
      <c r="D4" s="22"/>
      <c r="E4" s="152"/>
      <c r="F4" s="18"/>
      <c r="G4" s="82"/>
      <c r="H4" s="20"/>
    </row>
    <row r="5" spans="1:8" s="19" customFormat="1" ht="20.25">
      <c r="A5" s="83" t="s">
        <v>3</v>
      </c>
      <c r="B5" s="83"/>
      <c r="C5" s="22"/>
      <c r="D5" s="22"/>
      <c r="E5" s="84">
        <f>445.45+53.65</f>
        <v>499.09999999999997</v>
      </c>
      <c r="F5" s="21">
        <f>E5/E8</f>
        <v>0.19710678361695488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84">
        <v>592.93</v>
      </c>
      <c r="F6" s="21">
        <f>E6/E8</f>
        <v>0.23416254299739742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84">
        <v>1440.1</v>
      </c>
      <c r="F7" s="21">
        <f>E7/E8</f>
        <v>0.5687306733856476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2532.13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152"/>
      <c r="F9" s="160"/>
      <c r="G9" s="82"/>
      <c r="H9" s="65"/>
    </row>
    <row r="10" spans="1:8" s="19" customFormat="1" ht="21" customHeight="1" thickBot="1">
      <c r="A10" s="23"/>
      <c r="B10" s="23"/>
      <c r="C10" s="22"/>
      <c r="D10" s="22"/>
      <c r="E10" s="153"/>
      <c r="F10" s="161"/>
      <c r="G10" s="82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161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88">
        <v>47.09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88">
        <v>284.24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53.85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90">
        <v>6.38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88">
        <f>36.06+36.62</f>
        <v>72.68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88">
        <v>38.93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91"/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0">
        <v>7.12</v>
      </c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91">
        <v>0</v>
      </c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84">
        <v>13.66</v>
      </c>
      <c r="F21" s="29"/>
      <c r="G21" s="82" t="s">
        <v>1</v>
      </c>
      <c r="H21" s="20"/>
    </row>
    <row r="22" spans="1:8" s="19" customFormat="1" ht="21" thickBot="1">
      <c r="A22" s="85"/>
      <c r="B22" s="85"/>
      <c r="C22" s="86"/>
      <c r="D22" s="87"/>
      <c r="E22" s="24">
        <f>SUM(E12:E21)</f>
        <v>523.95</v>
      </c>
      <c r="F22" s="29"/>
      <c r="G22" s="82"/>
      <c r="H22" s="20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/>
    </row>
    <row r="25" spans="1:7" ht="20.25">
      <c r="A25" s="51"/>
      <c r="B25" s="51"/>
      <c r="C25" s="52"/>
      <c r="D25" s="53"/>
      <c r="E25" s="9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88"/>
      <c r="F26" s="86"/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98">
        <v>7.82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98">
        <v>2.32</v>
      </c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98">
        <v>27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88">
        <f>1.84+2.47</f>
        <v>4.3100000000000005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99"/>
      <c r="F31" s="89"/>
      <c r="G31" s="82"/>
      <c r="H31" s="20"/>
    </row>
    <row r="32" spans="1:8" s="19" customFormat="1" ht="20.25">
      <c r="A32" s="51" t="s">
        <v>16</v>
      </c>
      <c r="B32" s="51"/>
      <c r="C32" s="89"/>
      <c r="D32" s="89"/>
      <c r="E32" s="91">
        <v>0</v>
      </c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98">
        <v>3.36</v>
      </c>
      <c r="F33" s="89" t="s">
        <v>1</v>
      </c>
      <c r="G33" s="82" t="s">
        <v>1</v>
      </c>
      <c r="H33" s="20"/>
    </row>
    <row r="34" spans="1:8" s="19" customFormat="1" ht="20.25">
      <c r="A34" s="51" t="s">
        <v>38</v>
      </c>
      <c r="B34" s="51"/>
      <c r="C34" s="89"/>
      <c r="D34" s="89"/>
      <c r="E34" s="98"/>
      <c r="F34" s="86"/>
      <c r="G34" s="82"/>
      <c r="H34" s="20"/>
    </row>
    <row r="35" spans="1:8" s="19" customFormat="1" ht="20.25">
      <c r="A35" s="51" t="s">
        <v>51</v>
      </c>
      <c r="B35" s="51"/>
      <c r="C35" s="89"/>
      <c r="D35" s="89"/>
      <c r="E35" s="149"/>
      <c r="F35" s="86"/>
      <c r="G35" s="82"/>
      <c r="H35" s="20"/>
    </row>
    <row r="36" spans="1:8" s="19" customFormat="1" ht="21" thickBot="1">
      <c r="A36" s="51" t="s">
        <v>18</v>
      </c>
      <c r="B36" s="51"/>
      <c r="C36" s="89"/>
      <c r="D36" s="89"/>
      <c r="E36" s="100">
        <v>0</v>
      </c>
      <c r="F36" s="86" t="s">
        <v>1</v>
      </c>
      <c r="G36" s="82" t="s">
        <v>1</v>
      </c>
      <c r="H36" s="20"/>
    </row>
    <row r="37" spans="1:8" s="19" customFormat="1" ht="21" thickTop="1">
      <c r="A37" s="51"/>
      <c r="B37" s="51"/>
      <c r="C37" s="89"/>
      <c r="D37" s="89"/>
      <c r="E37" s="25">
        <f>SUM(E26:E36)</f>
        <v>44.81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190">
        <v>141.05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190">
        <v>13.66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51">
        <v>140.13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151">
        <v>53.85</v>
      </c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91"/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51">
        <v>4.03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51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51">
        <f>1.41+0.16</f>
        <v>1.5699999999999998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354.29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878.24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B97</f>
        <v>3022.479999999999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878.24</v>
      </c>
      <c r="F54" s="38">
        <f>E54/E53</f>
        <v>0.2905693337921178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2532.13</v>
      </c>
      <c r="F55" s="38">
        <f>F53-F54</f>
        <v>0.7094306662078822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1331.01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 t="s">
        <v>1</v>
      </c>
      <c r="D63" s="127"/>
      <c r="E63" s="59"/>
      <c r="F63" s="63"/>
      <c r="G63" s="51"/>
    </row>
    <row r="64" spans="1:7" ht="21" thickBot="1">
      <c r="A64" s="51"/>
      <c r="B64" s="51"/>
      <c r="C64" s="51"/>
      <c r="D64" s="51"/>
      <c r="E64" s="51"/>
      <c r="F64" s="128"/>
      <c r="G64" s="51"/>
    </row>
    <row r="65" spans="1:7" ht="26.25">
      <c r="A65" s="69" t="s">
        <v>0</v>
      </c>
      <c r="B65" s="70"/>
      <c r="C65" s="71"/>
      <c r="D65" s="71"/>
      <c r="E65" s="72"/>
      <c r="F65" s="73"/>
      <c r="G65" s="51"/>
    </row>
    <row r="66" spans="1:7" ht="27" thickBot="1">
      <c r="A66" s="74" t="s">
        <v>63</v>
      </c>
      <c r="B66" s="75"/>
      <c r="C66" s="76"/>
      <c r="D66" s="76"/>
      <c r="E66" s="77"/>
      <c r="F66" s="78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7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</row>
    <row r="69" spans="1:7" ht="20.25">
      <c r="A69" s="131">
        <v>40575</v>
      </c>
      <c r="B69" s="145">
        <v>139.79</v>
      </c>
      <c r="C69" s="142">
        <v>33.87</v>
      </c>
      <c r="D69" s="146">
        <v>90</v>
      </c>
      <c r="E69" s="188">
        <v>17</v>
      </c>
      <c r="F69" s="150">
        <f>-I69</f>
        <v>0</v>
      </c>
      <c r="G69" s="133"/>
    </row>
    <row r="70" spans="1:7" ht="20.25">
      <c r="A70" s="131">
        <v>40576</v>
      </c>
      <c r="B70" s="145">
        <v>114.09</v>
      </c>
      <c r="C70" s="143">
        <v>17.77</v>
      </c>
      <c r="D70" s="146">
        <v>79</v>
      </c>
      <c r="E70" s="188">
        <v>11</v>
      </c>
      <c r="F70" s="150">
        <f>-I70</f>
        <v>0</v>
      </c>
      <c r="G70" s="133"/>
    </row>
    <row r="71" spans="1:7" ht="20.25">
      <c r="A71" s="131">
        <v>40577</v>
      </c>
      <c r="B71" s="145">
        <v>158.54</v>
      </c>
      <c r="C71" s="143">
        <v>20.78</v>
      </c>
      <c r="D71" s="146">
        <v>80</v>
      </c>
      <c r="E71" s="188">
        <v>20</v>
      </c>
      <c r="F71" s="188">
        <v>1</v>
      </c>
      <c r="G71" s="133"/>
    </row>
    <row r="72" spans="1:7" ht="20.25">
      <c r="A72" s="131">
        <v>40578</v>
      </c>
      <c r="B72" s="145">
        <v>130.83</v>
      </c>
      <c r="C72" s="143">
        <v>22.93</v>
      </c>
      <c r="D72" s="146">
        <v>87</v>
      </c>
      <c r="E72" s="188">
        <v>14</v>
      </c>
      <c r="F72" s="188">
        <v>1</v>
      </c>
      <c r="G72" s="133"/>
    </row>
    <row r="73" spans="1:7" ht="20.25">
      <c r="A73" s="131">
        <v>40579</v>
      </c>
      <c r="B73" s="145">
        <v>49.31</v>
      </c>
      <c r="C73" s="143">
        <v>19.29</v>
      </c>
      <c r="D73" s="146">
        <v>94</v>
      </c>
      <c r="E73" s="188">
        <v>2</v>
      </c>
      <c r="F73" s="150">
        <f>-I73</f>
        <v>0</v>
      </c>
      <c r="G73" s="133"/>
    </row>
    <row r="74" spans="1:7" ht="20.25">
      <c r="A74" s="131">
        <v>40580</v>
      </c>
      <c r="B74" s="145">
        <v>8.52</v>
      </c>
      <c r="C74" s="143">
        <v>1.2</v>
      </c>
      <c r="D74" s="146">
        <v>57</v>
      </c>
      <c r="E74" s="150">
        <f>-H74</f>
        <v>0</v>
      </c>
      <c r="F74" s="150">
        <f>-I74</f>
        <v>0</v>
      </c>
      <c r="G74" s="133"/>
    </row>
    <row r="75" spans="1:7" ht="20.25">
      <c r="A75" s="131">
        <v>40581</v>
      </c>
      <c r="B75" s="145">
        <v>124.37</v>
      </c>
      <c r="C75" s="143">
        <v>1.2</v>
      </c>
      <c r="D75" s="146">
        <v>1</v>
      </c>
      <c r="E75" s="188">
        <v>16</v>
      </c>
      <c r="F75" s="188">
        <v>2</v>
      </c>
      <c r="G75" s="133"/>
    </row>
    <row r="76" spans="1:7" ht="20.25">
      <c r="A76" s="131">
        <v>40582</v>
      </c>
      <c r="B76" s="145">
        <v>193.15</v>
      </c>
      <c r="C76" s="143">
        <v>58.19</v>
      </c>
      <c r="D76" s="146">
        <v>91</v>
      </c>
      <c r="E76" s="188">
        <v>19</v>
      </c>
      <c r="F76" s="150">
        <v>0</v>
      </c>
      <c r="G76" s="133"/>
    </row>
    <row r="77" spans="1:7" ht="20.25">
      <c r="A77" s="131">
        <v>40583</v>
      </c>
      <c r="B77" s="145">
        <v>183.17</v>
      </c>
      <c r="C77" s="143">
        <v>58.48</v>
      </c>
      <c r="D77" s="146">
        <v>71</v>
      </c>
      <c r="E77" s="188">
        <v>17</v>
      </c>
      <c r="F77" s="188">
        <v>2</v>
      </c>
      <c r="G77" s="133"/>
    </row>
    <row r="78" spans="1:7" ht="20.25">
      <c r="A78" s="131">
        <v>40584</v>
      </c>
      <c r="B78" s="145">
        <v>152.68</v>
      </c>
      <c r="C78" s="143">
        <v>28.92</v>
      </c>
      <c r="D78" s="146">
        <v>60</v>
      </c>
      <c r="E78" s="188">
        <v>21</v>
      </c>
      <c r="F78" s="150">
        <f>-I78</f>
        <v>0</v>
      </c>
      <c r="G78" s="133"/>
    </row>
    <row r="79" spans="1:7" ht="20.25">
      <c r="A79" s="131">
        <v>40585</v>
      </c>
      <c r="B79" s="145">
        <v>132.52</v>
      </c>
      <c r="C79" s="143">
        <v>35.53</v>
      </c>
      <c r="D79" s="146">
        <v>91</v>
      </c>
      <c r="E79" s="188">
        <v>15</v>
      </c>
      <c r="F79" s="150">
        <f>-I79</f>
        <v>0</v>
      </c>
      <c r="G79" s="133"/>
    </row>
    <row r="80" spans="1:7" ht="20.25">
      <c r="A80" s="131">
        <v>40586</v>
      </c>
      <c r="B80" s="145">
        <v>50.65</v>
      </c>
      <c r="C80" s="143">
        <v>8.16</v>
      </c>
      <c r="D80" s="146">
        <v>77</v>
      </c>
      <c r="E80" s="188">
        <v>3</v>
      </c>
      <c r="F80" s="150">
        <f>-I80</f>
        <v>0</v>
      </c>
      <c r="G80" s="133"/>
    </row>
    <row r="81" spans="1:7" ht="20.25">
      <c r="A81" s="131">
        <v>40587</v>
      </c>
      <c r="B81" s="145">
        <v>13.18</v>
      </c>
      <c r="C81" s="143">
        <v>2.08</v>
      </c>
      <c r="D81" s="146">
        <v>87</v>
      </c>
      <c r="E81" s="150">
        <f>-H81</f>
        <v>0</v>
      </c>
      <c r="F81" s="150">
        <f>-I81</f>
        <v>0</v>
      </c>
      <c r="G81" s="133"/>
    </row>
    <row r="82" spans="1:7" ht="20.25">
      <c r="A82" s="131">
        <v>40588</v>
      </c>
      <c r="B82" s="145">
        <v>131.35</v>
      </c>
      <c r="C82" s="143">
        <v>11.53</v>
      </c>
      <c r="D82" s="146">
        <v>2</v>
      </c>
      <c r="E82" s="188">
        <v>18</v>
      </c>
      <c r="F82" s="188">
        <v>1</v>
      </c>
      <c r="G82" s="133"/>
    </row>
    <row r="83" spans="1:9" ht="20.25">
      <c r="A83" s="131">
        <v>40589</v>
      </c>
      <c r="B83" s="145">
        <v>124.32</v>
      </c>
      <c r="C83" s="143">
        <v>17.03</v>
      </c>
      <c r="D83" s="146">
        <v>52</v>
      </c>
      <c r="E83" s="188">
        <v>12</v>
      </c>
      <c r="F83" s="188">
        <v>3</v>
      </c>
      <c r="G83" s="133"/>
      <c r="I83" s="36" t="s">
        <v>1</v>
      </c>
    </row>
    <row r="84" spans="1:7" ht="20.25">
      <c r="A84" s="131">
        <v>40590</v>
      </c>
      <c r="B84" s="145">
        <v>141.74</v>
      </c>
      <c r="C84" s="143">
        <v>23.36</v>
      </c>
      <c r="D84" s="146">
        <v>37</v>
      </c>
      <c r="E84" s="188">
        <v>14</v>
      </c>
      <c r="F84" s="188">
        <v>1</v>
      </c>
      <c r="G84" s="133"/>
    </row>
    <row r="85" spans="1:7" ht="20.25">
      <c r="A85" s="131">
        <v>40591</v>
      </c>
      <c r="B85" s="145">
        <v>145.51</v>
      </c>
      <c r="C85" s="143">
        <v>17.64</v>
      </c>
      <c r="D85" s="146">
        <v>33</v>
      </c>
      <c r="E85" s="188">
        <v>17</v>
      </c>
      <c r="F85" s="150">
        <f aca="true" t="shared" si="0" ref="F85:F90">-I85</f>
        <v>0</v>
      </c>
      <c r="G85" s="133"/>
    </row>
    <row r="86" spans="1:7" ht="20.25">
      <c r="A86" s="131">
        <v>40592</v>
      </c>
      <c r="B86" s="145">
        <v>85.24</v>
      </c>
      <c r="C86" s="143">
        <v>40.71</v>
      </c>
      <c r="D86" s="146">
        <v>42</v>
      </c>
      <c r="E86" s="188">
        <v>14</v>
      </c>
      <c r="F86" s="150">
        <f t="shared" si="0"/>
        <v>0</v>
      </c>
      <c r="G86" s="133"/>
    </row>
    <row r="87" spans="1:7" ht="20.25">
      <c r="A87" s="131">
        <v>40593</v>
      </c>
      <c r="B87" s="145">
        <v>27.68</v>
      </c>
      <c r="C87" s="143">
        <v>5.44</v>
      </c>
      <c r="D87" s="146">
        <v>28</v>
      </c>
      <c r="E87" s="188">
        <v>2</v>
      </c>
      <c r="F87" s="150">
        <f t="shared" si="0"/>
        <v>0</v>
      </c>
      <c r="G87" s="133"/>
    </row>
    <row r="88" spans="1:7" ht="20.25">
      <c r="A88" s="131">
        <v>40594</v>
      </c>
      <c r="B88" s="145">
        <v>14.98</v>
      </c>
      <c r="C88" s="143">
        <v>6.62</v>
      </c>
      <c r="D88" s="146">
        <v>62</v>
      </c>
      <c r="E88" s="150">
        <f>-H88</f>
        <v>0</v>
      </c>
      <c r="F88" s="150">
        <f t="shared" si="0"/>
        <v>0</v>
      </c>
      <c r="G88" s="133"/>
    </row>
    <row r="89" spans="1:7" ht="20.25">
      <c r="A89" s="131">
        <v>40595</v>
      </c>
      <c r="B89" s="145">
        <v>53.21</v>
      </c>
      <c r="C89" s="150">
        <f>-F89</f>
        <v>0</v>
      </c>
      <c r="D89" s="150">
        <v>0</v>
      </c>
      <c r="E89" s="188">
        <v>6</v>
      </c>
      <c r="F89" s="150">
        <f t="shared" si="0"/>
        <v>0</v>
      </c>
      <c r="G89" s="133"/>
    </row>
    <row r="90" spans="1:7" ht="20.25">
      <c r="A90" s="131">
        <v>40596</v>
      </c>
      <c r="B90" s="145">
        <v>96.74</v>
      </c>
      <c r="C90" s="143">
        <v>24.76</v>
      </c>
      <c r="D90" s="146">
        <v>72</v>
      </c>
      <c r="E90" s="188">
        <v>12</v>
      </c>
      <c r="F90" s="150">
        <f t="shared" si="0"/>
        <v>0</v>
      </c>
      <c r="G90" s="133"/>
    </row>
    <row r="91" spans="1:7" ht="20.25">
      <c r="A91" s="131">
        <v>40597</v>
      </c>
      <c r="B91" s="145">
        <v>158.18</v>
      </c>
      <c r="C91" s="143">
        <v>51.06</v>
      </c>
      <c r="D91" s="146">
        <v>69</v>
      </c>
      <c r="E91" s="188">
        <v>12</v>
      </c>
      <c r="F91" s="188">
        <v>3</v>
      </c>
      <c r="G91" s="133" t="s">
        <v>1</v>
      </c>
    </row>
    <row r="92" spans="1:7" ht="20.25">
      <c r="A92" s="131">
        <v>40598</v>
      </c>
      <c r="B92" s="145">
        <v>160.21</v>
      </c>
      <c r="C92" s="143">
        <v>30.09</v>
      </c>
      <c r="D92" s="146">
        <v>63</v>
      </c>
      <c r="E92" s="188">
        <v>18</v>
      </c>
      <c r="F92" s="188">
        <v>2</v>
      </c>
      <c r="G92" s="133"/>
    </row>
    <row r="93" spans="1:7" ht="20.25">
      <c r="A93" s="131">
        <v>40599</v>
      </c>
      <c r="B93" s="145">
        <v>194.89</v>
      </c>
      <c r="C93" s="143">
        <v>27.48</v>
      </c>
      <c r="D93" s="146">
        <v>39</v>
      </c>
      <c r="E93" s="188">
        <v>26</v>
      </c>
      <c r="F93" s="188">
        <v>1</v>
      </c>
      <c r="G93" s="133"/>
    </row>
    <row r="94" spans="1:9" ht="20.25">
      <c r="A94" s="131">
        <v>40600</v>
      </c>
      <c r="B94" s="145">
        <v>35.12</v>
      </c>
      <c r="C94" s="143">
        <v>10.28</v>
      </c>
      <c r="D94" s="146">
        <v>56</v>
      </c>
      <c r="E94" s="188">
        <v>3</v>
      </c>
      <c r="F94" s="188">
        <v>1</v>
      </c>
      <c r="G94" s="133"/>
      <c r="I94" s="36" t="s">
        <v>1</v>
      </c>
    </row>
    <row r="95" spans="1:7" ht="20.25">
      <c r="A95" s="131">
        <v>40601</v>
      </c>
      <c r="B95" s="145">
        <v>6.2</v>
      </c>
      <c r="C95" s="143">
        <v>1.12</v>
      </c>
      <c r="D95" s="146">
        <v>47</v>
      </c>
      <c r="E95" s="150">
        <f>-H95</f>
        <v>0</v>
      </c>
      <c r="F95" s="150">
        <v>0</v>
      </c>
      <c r="G95" s="133"/>
    </row>
    <row r="96" spans="1:7" ht="21" thickBot="1">
      <c r="A96" s="131">
        <v>40602</v>
      </c>
      <c r="B96" s="147">
        <v>196.31</v>
      </c>
      <c r="C96" s="144">
        <v>17.41</v>
      </c>
      <c r="D96" s="148">
        <v>31</v>
      </c>
      <c r="E96" s="189">
        <v>19</v>
      </c>
      <c r="F96" s="189">
        <v>3</v>
      </c>
      <c r="G96" s="133"/>
    </row>
    <row r="97" spans="1:7" ht="21" thickTop="1">
      <c r="A97" s="53" t="s">
        <v>36</v>
      </c>
      <c r="B97" s="134">
        <f>SUM(B69:B96)</f>
        <v>3022.479999999999</v>
      </c>
      <c r="C97" s="135">
        <f>SUM(C69:C96)</f>
        <v>592.9299999999998</v>
      </c>
      <c r="D97" s="136">
        <f>SUM(D69:D96)</f>
        <v>1598</v>
      </c>
      <c r="E97" s="136">
        <f>SUM(E69:E96)</f>
        <v>328</v>
      </c>
      <c r="F97" s="136">
        <f>SUM(F69:F96)</f>
        <v>21</v>
      </c>
      <c r="G97" s="51"/>
    </row>
    <row r="98" spans="1:6" ht="18">
      <c r="A98" s="46"/>
      <c r="B98" s="46"/>
      <c r="C98" s="58"/>
      <c r="D98" s="47"/>
      <c r="E98" s="48"/>
      <c r="F98" s="49"/>
    </row>
    <row r="99" spans="1:7" ht="16.5" customHeight="1">
      <c r="A99" s="43"/>
      <c r="B99" s="43"/>
      <c r="C99" s="50"/>
      <c r="D99" s="44"/>
      <c r="E99" s="45"/>
      <c r="F99" s="43"/>
      <c r="G99" s="36" t="s">
        <v>1</v>
      </c>
    </row>
    <row r="100" spans="1:6" ht="20.25">
      <c r="A100" s="51"/>
      <c r="B100" s="51"/>
      <c r="C100" s="52"/>
      <c r="D100" s="53"/>
      <c r="E100" s="54"/>
      <c r="F100" s="51" t="s">
        <v>1</v>
      </c>
    </row>
    <row r="101" spans="1:7" ht="20.25">
      <c r="A101" s="51"/>
      <c r="B101" s="51"/>
      <c r="C101" s="52"/>
      <c r="D101" s="53"/>
      <c r="E101" s="54"/>
      <c r="F101" s="51"/>
      <c r="G101" s="36" t="s">
        <v>1</v>
      </c>
    </row>
    <row r="102" spans="1:6" ht="20.25">
      <c r="A102" s="51"/>
      <c r="B102" s="51"/>
      <c r="C102" s="52"/>
      <c r="D102" s="53"/>
      <c r="E102" s="54"/>
      <c r="F102" s="51"/>
    </row>
    <row r="103" spans="1:6" ht="20.25">
      <c r="A103" s="51"/>
      <c r="B103" s="51"/>
      <c r="C103" s="52"/>
      <c r="D103" s="53"/>
      <c r="E103" s="54"/>
      <c r="F103" s="51"/>
    </row>
  </sheetData>
  <sheetProtection/>
  <printOptions/>
  <pageMargins left="0.7" right="0.7" top="0.75" bottom="0.75" header="0.3" footer="0.3"/>
  <pageSetup fitToHeight="2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75" zoomScaleNormal="75" zoomScalePageLayoutView="0" workbookViewId="0" topLeftCell="A1">
      <selection activeCell="I49" sqref="I49"/>
    </sheetView>
  </sheetViews>
  <sheetFormatPr defaultColWidth="9.140625" defaultRowHeight="12.75"/>
  <cols>
    <col min="1" max="1" width="77.140625" style="36" customWidth="1"/>
    <col min="2" max="2" width="15.140625" style="36" customWidth="1"/>
    <col min="3" max="3" width="15.28125" style="55" customWidth="1"/>
    <col min="4" max="4" width="15.00390625" style="56" customWidth="1"/>
    <col min="5" max="5" width="15.7109375" style="57" customWidth="1"/>
    <col min="6" max="6" width="17.57421875" style="36" customWidth="1"/>
    <col min="7" max="7" width="9.140625" style="36" customWidth="1"/>
    <col min="8" max="8" width="9.8515625" style="36" bestFit="1" customWidth="1"/>
    <col min="9" max="16384" width="9.140625" style="36" customWidth="1"/>
  </cols>
  <sheetData>
    <row r="1" spans="1:7" s="6" customFormat="1" ht="26.25">
      <c r="A1" s="69" t="s">
        <v>0</v>
      </c>
      <c r="B1" s="70"/>
      <c r="C1" s="71"/>
      <c r="D1" s="71"/>
      <c r="E1" s="72"/>
      <c r="F1" s="73"/>
      <c r="G1" s="79"/>
    </row>
    <row r="2" spans="1:7" s="6" customFormat="1" ht="27" thickBot="1">
      <c r="A2" s="74" t="s">
        <v>64</v>
      </c>
      <c r="B2" s="75"/>
      <c r="C2" s="76"/>
      <c r="D2" s="76"/>
      <c r="E2" s="77"/>
      <c r="F2" s="78"/>
      <c r="G2" s="79"/>
    </row>
    <row r="3" spans="1:7" s="14" customFormat="1" ht="24" thickBot="1">
      <c r="A3" s="80"/>
      <c r="B3" s="80"/>
      <c r="C3" s="79" t="s">
        <v>1</v>
      </c>
      <c r="D3" s="79"/>
      <c r="E3" s="81"/>
      <c r="F3" s="79"/>
      <c r="G3" s="79"/>
    </row>
    <row r="4" spans="1:8" s="19" customFormat="1" ht="21" customHeight="1" thickBot="1">
      <c r="A4" s="15" t="s">
        <v>2</v>
      </c>
      <c r="B4" s="23"/>
      <c r="C4" s="22"/>
      <c r="D4" s="22"/>
      <c r="E4" s="25"/>
      <c r="F4" s="18"/>
      <c r="G4" s="82"/>
      <c r="H4" s="20"/>
    </row>
    <row r="5" spans="1:8" s="19" customFormat="1" ht="20.25">
      <c r="A5" s="83" t="s">
        <v>3</v>
      </c>
      <c r="B5" s="83"/>
      <c r="C5" s="22"/>
      <c r="D5" s="22"/>
      <c r="E5" s="84">
        <v>1037.94</v>
      </c>
      <c r="F5" s="21">
        <f>E5/E8</f>
        <v>0.3243116571471423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84">
        <v>594.76</v>
      </c>
      <c r="F6" s="21">
        <f>E6/E8</f>
        <v>0.18583694741972978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84">
        <v>1567.74</v>
      </c>
      <c r="F7" s="21">
        <f>E7/E8</f>
        <v>0.48985139543312795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3200.44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25"/>
      <c r="F9" s="160"/>
      <c r="G9" s="82"/>
      <c r="H9" s="65"/>
    </row>
    <row r="10" spans="1:8" s="19" customFormat="1" ht="21" customHeight="1" thickBot="1">
      <c r="A10" s="23"/>
      <c r="B10" s="23"/>
      <c r="C10" s="22"/>
      <c r="D10" s="22"/>
      <c r="E10" s="82"/>
      <c r="F10" s="161"/>
      <c r="G10" s="82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161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88">
        <v>105.89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88">
        <v>553.17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64.82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90">
        <v>10.56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88">
        <v>125.07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88">
        <v>87.6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151"/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0"/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91">
        <v>0</v>
      </c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84">
        <v>0.12</v>
      </c>
      <c r="F21" s="29"/>
      <c r="G21" s="82" t="s">
        <v>1</v>
      </c>
      <c r="H21" s="20"/>
    </row>
    <row r="22" spans="1:8" s="19" customFormat="1" ht="21" thickBot="1">
      <c r="A22" s="85"/>
      <c r="B22" s="85"/>
      <c r="C22" s="86"/>
      <c r="D22" s="87"/>
      <c r="E22" s="24">
        <f>SUM(E12:E21)</f>
        <v>947.2299999999998</v>
      </c>
      <c r="F22" s="29"/>
      <c r="G22" s="82"/>
      <c r="H22" s="20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/>
    </row>
    <row r="25" spans="1:7" ht="20.25">
      <c r="A25" s="51"/>
      <c r="B25" s="51"/>
      <c r="C25" s="52"/>
      <c r="D25" s="53"/>
      <c r="E25" s="9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91">
        <v>0</v>
      </c>
      <c r="F26" s="86" t="s">
        <v>1</v>
      </c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140">
        <v>6.66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88">
        <v>2.75</v>
      </c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98">
        <v>13.5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88">
        <v>2.4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99">
        <v>0.3</v>
      </c>
      <c r="F31" s="89"/>
      <c r="G31" s="82"/>
      <c r="H31" s="20"/>
    </row>
    <row r="32" spans="1:8" s="19" customFormat="1" ht="20.25">
      <c r="A32" s="51" t="s">
        <v>16</v>
      </c>
      <c r="B32" s="51"/>
      <c r="C32" s="89"/>
      <c r="D32" s="89"/>
      <c r="E32" s="91">
        <v>0</v>
      </c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98">
        <v>4.57</v>
      </c>
      <c r="F33" s="89" t="s">
        <v>1</v>
      </c>
      <c r="G33" s="82" t="s">
        <v>1</v>
      </c>
      <c r="H33" s="20"/>
    </row>
    <row r="34" spans="1:8" s="19" customFormat="1" ht="20.25">
      <c r="A34" s="51" t="s">
        <v>38</v>
      </c>
      <c r="B34" s="51"/>
      <c r="C34" s="89"/>
      <c r="D34" s="89"/>
      <c r="E34" s="91">
        <v>0</v>
      </c>
      <c r="F34" s="86"/>
      <c r="G34" s="82"/>
      <c r="H34" s="20"/>
    </row>
    <row r="35" spans="1:8" s="19" customFormat="1" ht="20.25">
      <c r="A35" s="51" t="s">
        <v>51</v>
      </c>
      <c r="B35" s="51"/>
      <c r="C35" s="89"/>
      <c r="D35" s="89"/>
      <c r="E35" s="91">
        <v>0</v>
      </c>
      <c r="F35" s="86"/>
      <c r="G35" s="82"/>
      <c r="H35" s="20"/>
    </row>
    <row r="36" spans="1:8" s="19" customFormat="1" ht="21" thickBot="1">
      <c r="A36" s="51" t="s">
        <v>18</v>
      </c>
      <c r="B36" s="51"/>
      <c r="C36" s="89"/>
      <c r="D36" s="89"/>
      <c r="E36" s="100">
        <v>0</v>
      </c>
      <c r="F36" s="86" t="s">
        <v>1</v>
      </c>
      <c r="G36" s="82" t="s">
        <v>1</v>
      </c>
      <c r="H36" s="20"/>
    </row>
    <row r="37" spans="1:8" s="19" customFormat="1" ht="21" thickTop="1">
      <c r="A37" s="51"/>
      <c r="B37" s="51"/>
      <c r="C37" s="89"/>
      <c r="D37" s="89"/>
      <c r="E37" s="25">
        <f>SUM(E26:E36)</f>
        <v>30.18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88">
        <v>130.77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88">
        <v>8.71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41">
        <v>0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88"/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51"/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40">
        <v>7.15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40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40">
        <v>0.57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147.20000000000002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1094.4299999999998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B100</f>
        <v>3741.7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1094.4299999999998</v>
      </c>
      <c r="F54" s="38">
        <f>E54/E53</f>
        <v>0.292495389796082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3200.44</v>
      </c>
      <c r="F55" s="38">
        <f>F53-F54</f>
        <v>0.707504610203918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553.17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 t="s">
        <v>1</v>
      </c>
      <c r="D63" s="127"/>
      <c r="E63" s="59"/>
      <c r="F63" s="63"/>
      <c r="G63" s="51"/>
    </row>
    <row r="64" spans="1:7" ht="21" thickBot="1">
      <c r="A64" s="51"/>
      <c r="B64" s="51"/>
      <c r="C64" s="51"/>
      <c r="D64" s="51"/>
      <c r="E64" s="51"/>
      <c r="F64" s="128"/>
      <c r="G64" s="51"/>
    </row>
    <row r="65" spans="1:7" ht="26.25">
      <c r="A65" s="69" t="s">
        <v>0</v>
      </c>
      <c r="B65" s="70"/>
      <c r="C65" s="71"/>
      <c r="D65" s="71"/>
      <c r="E65" s="72"/>
      <c r="F65" s="73"/>
      <c r="G65" s="51"/>
    </row>
    <row r="66" spans="1:7" ht="27" thickBot="1">
      <c r="A66" s="74" t="s">
        <v>64</v>
      </c>
      <c r="B66" s="75"/>
      <c r="C66" s="76"/>
      <c r="D66" s="76"/>
      <c r="E66" s="77"/>
      <c r="F66" s="78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7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</row>
    <row r="69" spans="1:7" ht="20.25">
      <c r="A69" s="131">
        <v>40603</v>
      </c>
      <c r="B69" s="145">
        <v>95.16</v>
      </c>
      <c r="C69" s="142">
        <v>10.84</v>
      </c>
      <c r="D69" s="146">
        <v>87</v>
      </c>
      <c r="E69" s="146">
        <v>12</v>
      </c>
      <c r="F69" s="146">
        <v>1</v>
      </c>
      <c r="G69" s="133"/>
    </row>
    <row r="70" spans="1:7" ht="20.25">
      <c r="A70" s="131">
        <v>40604</v>
      </c>
      <c r="B70" s="145">
        <v>169.11</v>
      </c>
      <c r="C70" s="143">
        <v>32.31</v>
      </c>
      <c r="D70" s="146">
        <v>59</v>
      </c>
      <c r="E70" s="146">
        <v>13</v>
      </c>
      <c r="F70" s="146">
        <v>1</v>
      </c>
      <c r="G70" s="133"/>
    </row>
    <row r="71" spans="1:7" ht="20.25">
      <c r="A71" s="131">
        <v>40605</v>
      </c>
      <c r="B71" s="145">
        <v>205.02</v>
      </c>
      <c r="C71" s="143">
        <v>20.66</v>
      </c>
      <c r="D71" s="146">
        <v>61</v>
      </c>
      <c r="E71" s="146">
        <v>21</v>
      </c>
      <c r="F71" s="150">
        <f>-I71</f>
        <v>0</v>
      </c>
      <c r="G71" s="133"/>
    </row>
    <row r="72" spans="1:7" ht="20.25">
      <c r="A72" s="131">
        <v>40606</v>
      </c>
      <c r="B72" s="145">
        <v>100.8</v>
      </c>
      <c r="C72" s="143">
        <v>25.7</v>
      </c>
      <c r="D72" s="146">
        <v>95</v>
      </c>
      <c r="E72" s="146">
        <v>9</v>
      </c>
      <c r="F72" s="146">
        <v>1</v>
      </c>
      <c r="G72" s="133"/>
    </row>
    <row r="73" spans="1:7" ht="20.25">
      <c r="A73" s="131">
        <v>40607</v>
      </c>
      <c r="B73" s="145">
        <v>39.24</v>
      </c>
      <c r="C73" s="143">
        <v>11.22</v>
      </c>
      <c r="D73" s="146">
        <v>93</v>
      </c>
      <c r="E73" s="146">
        <v>2</v>
      </c>
      <c r="F73" s="146">
        <v>1</v>
      </c>
      <c r="G73" s="133"/>
    </row>
    <row r="74" spans="1:7" ht="20.25">
      <c r="A74" s="131">
        <v>40608</v>
      </c>
      <c r="B74" s="145">
        <v>5.72</v>
      </c>
      <c r="C74" s="143">
        <v>1.92</v>
      </c>
      <c r="D74" s="146">
        <v>33</v>
      </c>
      <c r="E74" s="150">
        <f>-H74</f>
        <v>0</v>
      </c>
      <c r="F74" s="150">
        <f>-I74</f>
        <v>0</v>
      </c>
      <c r="G74" s="133"/>
    </row>
    <row r="75" spans="1:7" ht="20.25">
      <c r="A75" s="131">
        <v>40609</v>
      </c>
      <c r="B75" s="145">
        <v>174.37</v>
      </c>
      <c r="C75" s="143">
        <v>41.14</v>
      </c>
      <c r="D75" s="146">
        <v>3</v>
      </c>
      <c r="E75" s="146">
        <v>17</v>
      </c>
      <c r="F75" s="146">
        <v>1</v>
      </c>
      <c r="G75" s="133"/>
    </row>
    <row r="76" spans="1:7" ht="20.25">
      <c r="A76" s="131">
        <v>40610</v>
      </c>
      <c r="B76" s="145">
        <v>161.13</v>
      </c>
      <c r="C76" s="143">
        <v>29.07</v>
      </c>
      <c r="D76" s="146">
        <v>83</v>
      </c>
      <c r="E76" s="146">
        <v>13</v>
      </c>
      <c r="F76" s="146">
        <v>1</v>
      </c>
      <c r="G76" s="133"/>
    </row>
    <row r="77" spans="1:7" ht="20.25">
      <c r="A77" s="131">
        <v>40611</v>
      </c>
      <c r="B77" s="145">
        <v>184.55</v>
      </c>
      <c r="C77" s="143">
        <v>18.6</v>
      </c>
      <c r="D77" s="146">
        <v>70</v>
      </c>
      <c r="E77" s="146">
        <v>13</v>
      </c>
      <c r="F77" s="146">
        <v>3</v>
      </c>
      <c r="G77" s="133"/>
    </row>
    <row r="78" spans="1:7" ht="20.25">
      <c r="A78" s="131">
        <v>40612</v>
      </c>
      <c r="B78" s="145">
        <v>153.51</v>
      </c>
      <c r="C78" s="143">
        <v>28.66</v>
      </c>
      <c r="D78" s="146">
        <v>78</v>
      </c>
      <c r="E78" s="146">
        <v>21</v>
      </c>
      <c r="F78" s="146"/>
      <c r="G78" s="133"/>
    </row>
    <row r="79" spans="1:7" ht="20.25">
      <c r="A79" s="131">
        <v>40613</v>
      </c>
      <c r="B79" s="145">
        <v>191.33</v>
      </c>
      <c r="C79" s="143">
        <v>33.3</v>
      </c>
      <c r="D79" s="146">
        <v>86</v>
      </c>
      <c r="E79" s="146">
        <v>15</v>
      </c>
      <c r="F79" s="146">
        <v>1</v>
      </c>
      <c r="G79" s="133"/>
    </row>
    <row r="80" spans="1:7" ht="20.25">
      <c r="A80" s="131">
        <v>40614</v>
      </c>
      <c r="B80" s="145">
        <v>29.5</v>
      </c>
      <c r="C80" s="143">
        <v>11.36</v>
      </c>
      <c r="D80" s="146">
        <v>63</v>
      </c>
      <c r="E80" s="146">
        <v>1</v>
      </c>
      <c r="F80" s="150">
        <f>-I80</f>
        <v>0</v>
      </c>
      <c r="G80" s="133"/>
    </row>
    <row r="81" spans="1:7" ht="20.25">
      <c r="A81" s="131">
        <v>40615</v>
      </c>
      <c r="B81" s="145">
        <v>7.2</v>
      </c>
      <c r="C81" s="143">
        <v>1.12</v>
      </c>
      <c r="D81" s="146">
        <v>42</v>
      </c>
      <c r="E81" s="150">
        <f>-H81</f>
        <v>0</v>
      </c>
      <c r="F81" s="150">
        <f>-I81</f>
        <v>0</v>
      </c>
      <c r="G81" s="133"/>
    </row>
    <row r="82" spans="1:7" ht="20.25">
      <c r="A82" s="131">
        <v>40616</v>
      </c>
      <c r="B82" s="145">
        <v>149.48</v>
      </c>
      <c r="C82" s="143">
        <v>9.29</v>
      </c>
      <c r="D82" s="146">
        <v>1</v>
      </c>
      <c r="E82" s="146">
        <v>18</v>
      </c>
      <c r="F82" s="146">
        <v>2</v>
      </c>
      <c r="G82" s="133"/>
    </row>
    <row r="83" spans="1:7" ht="20.25">
      <c r="A83" s="131">
        <v>40617</v>
      </c>
      <c r="B83" s="145">
        <v>145.56</v>
      </c>
      <c r="C83" s="143">
        <v>13.86</v>
      </c>
      <c r="D83" s="146">
        <v>53</v>
      </c>
      <c r="E83" s="146">
        <v>10</v>
      </c>
      <c r="F83" s="146">
        <v>1</v>
      </c>
      <c r="G83" s="133"/>
    </row>
    <row r="84" spans="1:7" ht="20.25">
      <c r="A84" s="131">
        <v>40618</v>
      </c>
      <c r="B84" s="145">
        <v>157.98</v>
      </c>
      <c r="C84" s="143">
        <v>12.99</v>
      </c>
      <c r="D84" s="146">
        <v>43</v>
      </c>
      <c r="E84" s="146">
        <v>9</v>
      </c>
      <c r="F84" s="150">
        <f>-I84</f>
        <v>0</v>
      </c>
      <c r="G84" s="133"/>
    </row>
    <row r="85" spans="1:7" ht="20.25">
      <c r="A85" s="131">
        <v>40619</v>
      </c>
      <c r="B85" s="145">
        <v>137.46</v>
      </c>
      <c r="C85" s="143">
        <v>17.47</v>
      </c>
      <c r="D85" s="146">
        <v>60</v>
      </c>
      <c r="E85" s="146">
        <v>18</v>
      </c>
      <c r="F85" s="146">
        <v>1</v>
      </c>
      <c r="G85" s="133"/>
    </row>
    <row r="86" spans="1:7" ht="20.25">
      <c r="A86" s="131">
        <v>40620</v>
      </c>
      <c r="B86" s="145">
        <v>133.7</v>
      </c>
      <c r="C86" s="143">
        <v>22.17</v>
      </c>
      <c r="D86" s="146">
        <v>36</v>
      </c>
      <c r="E86" s="146">
        <v>13</v>
      </c>
      <c r="F86" s="146">
        <v>2</v>
      </c>
      <c r="G86" s="133"/>
    </row>
    <row r="87" spans="1:7" ht="20.25">
      <c r="A87" s="131">
        <v>40621</v>
      </c>
      <c r="B87" s="145">
        <v>35.67</v>
      </c>
      <c r="C87" s="143">
        <v>4</v>
      </c>
      <c r="D87" s="146">
        <v>23</v>
      </c>
      <c r="E87" s="146">
        <v>2</v>
      </c>
      <c r="F87" s="146">
        <v>1</v>
      </c>
      <c r="G87" s="133"/>
    </row>
    <row r="88" spans="1:7" ht="20.25">
      <c r="A88" s="131">
        <v>40622</v>
      </c>
      <c r="B88" s="145">
        <v>3.96</v>
      </c>
      <c r="C88" s="143">
        <v>0.4</v>
      </c>
      <c r="D88" s="146">
        <v>28</v>
      </c>
      <c r="E88" s="150">
        <f>-H88</f>
        <v>0</v>
      </c>
      <c r="F88" s="150">
        <f>-I88</f>
        <v>0</v>
      </c>
      <c r="G88" s="133"/>
    </row>
    <row r="89" spans="1:7" ht="20.25">
      <c r="A89" s="131">
        <v>40623</v>
      </c>
      <c r="B89" s="145">
        <v>177.8</v>
      </c>
      <c r="C89" s="143">
        <v>8.88</v>
      </c>
      <c r="D89" s="146">
        <v>3</v>
      </c>
      <c r="E89" s="146">
        <v>14</v>
      </c>
      <c r="F89" s="146">
        <v>2</v>
      </c>
      <c r="G89" s="133"/>
    </row>
    <row r="90" spans="1:7" ht="20.25">
      <c r="A90" s="131">
        <v>40624</v>
      </c>
      <c r="B90" s="145">
        <v>113.35</v>
      </c>
      <c r="C90" s="143">
        <v>19.29</v>
      </c>
      <c r="D90" s="146">
        <v>92</v>
      </c>
      <c r="E90" s="146">
        <v>12</v>
      </c>
      <c r="F90" s="150">
        <f>-I90</f>
        <v>0</v>
      </c>
      <c r="G90" s="133"/>
    </row>
    <row r="91" spans="1:7" ht="20.25">
      <c r="A91" s="131">
        <v>40625</v>
      </c>
      <c r="B91" s="145">
        <v>113.46</v>
      </c>
      <c r="C91" s="143">
        <v>26.7</v>
      </c>
      <c r="D91" s="146">
        <v>39</v>
      </c>
      <c r="E91" s="146">
        <v>15</v>
      </c>
      <c r="F91" s="146">
        <v>1</v>
      </c>
      <c r="G91" s="133" t="s">
        <v>1</v>
      </c>
    </row>
    <row r="92" spans="1:7" ht="20.25">
      <c r="A92" s="131">
        <v>40626</v>
      </c>
      <c r="B92" s="145">
        <v>137.16</v>
      </c>
      <c r="C92" s="143">
        <v>22.46</v>
      </c>
      <c r="D92" s="146">
        <v>14</v>
      </c>
      <c r="E92" s="146">
        <v>22</v>
      </c>
      <c r="F92" s="146">
        <v>1</v>
      </c>
      <c r="G92" s="133"/>
    </row>
    <row r="93" spans="1:7" ht="20.25">
      <c r="A93" s="131">
        <v>40627</v>
      </c>
      <c r="B93" s="145">
        <v>145.8</v>
      </c>
      <c r="C93" s="143">
        <v>29.1</v>
      </c>
      <c r="D93" s="146">
        <v>54</v>
      </c>
      <c r="E93" s="146">
        <v>13</v>
      </c>
      <c r="F93" s="146">
        <v>1</v>
      </c>
      <c r="G93" s="133"/>
    </row>
    <row r="94" spans="1:7" ht="20.25">
      <c r="A94" s="131">
        <v>40628</v>
      </c>
      <c r="B94" s="145">
        <v>45.07</v>
      </c>
      <c r="C94" s="143">
        <v>3.68</v>
      </c>
      <c r="D94" s="146">
        <v>30</v>
      </c>
      <c r="E94" s="146">
        <v>3</v>
      </c>
      <c r="F94" s="146">
        <v>1</v>
      </c>
      <c r="G94" s="133"/>
    </row>
    <row r="95" spans="1:7" ht="20.25">
      <c r="A95" s="131">
        <v>40629</v>
      </c>
      <c r="B95" s="145">
        <v>6.68</v>
      </c>
      <c r="C95" s="143">
        <v>1.04</v>
      </c>
      <c r="D95" s="146">
        <v>38</v>
      </c>
      <c r="E95" s="150">
        <f>-H95</f>
        <v>0</v>
      </c>
      <c r="F95" s="150">
        <f>-I95</f>
        <v>0</v>
      </c>
      <c r="G95" s="133"/>
    </row>
    <row r="96" spans="1:7" ht="20.25">
      <c r="A96" s="131">
        <v>40630</v>
      </c>
      <c r="B96" s="145">
        <v>188.35</v>
      </c>
      <c r="C96" s="143">
        <v>12.19</v>
      </c>
      <c r="D96" s="146">
        <v>3</v>
      </c>
      <c r="E96" s="146">
        <v>18</v>
      </c>
      <c r="F96" s="146">
        <v>1</v>
      </c>
      <c r="G96" s="133"/>
    </row>
    <row r="97" spans="1:7" ht="20.25">
      <c r="A97" s="131">
        <v>40631</v>
      </c>
      <c r="B97" s="145">
        <v>164.45</v>
      </c>
      <c r="C97" s="143">
        <v>39.89</v>
      </c>
      <c r="D97" s="146">
        <v>92</v>
      </c>
      <c r="E97" s="146">
        <v>12</v>
      </c>
      <c r="F97" s="146">
        <v>2</v>
      </c>
      <c r="G97" s="133"/>
    </row>
    <row r="98" spans="1:8" ht="20.25">
      <c r="A98" s="131">
        <v>40632</v>
      </c>
      <c r="B98" s="145">
        <v>189.6</v>
      </c>
      <c r="C98" s="143">
        <v>29.87</v>
      </c>
      <c r="D98" s="146">
        <v>85</v>
      </c>
      <c r="E98" s="146">
        <v>13</v>
      </c>
      <c r="F98" s="146">
        <v>1</v>
      </c>
      <c r="G98" s="133"/>
      <c r="H98" s="36" t="s">
        <v>1</v>
      </c>
    </row>
    <row r="99" spans="1:9" ht="21" thickBot="1">
      <c r="A99" s="131">
        <v>40633</v>
      </c>
      <c r="B99" s="147">
        <v>179.53</v>
      </c>
      <c r="C99" s="144">
        <v>55.58</v>
      </c>
      <c r="D99" s="148">
        <v>119</v>
      </c>
      <c r="E99" s="148">
        <v>19</v>
      </c>
      <c r="F99" s="148">
        <v>8</v>
      </c>
      <c r="G99" s="133"/>
      <c r="I99" s="36" t="s">
        <v>1</v>
      </c>
    </row>
    <row r="100" spans="1:7" ht="21" thickTop="1">
      <c r="A100" s="53" t="s">
        <v>36</v>
      </c>
      <c r="B100" s="134">
        <f>SUM(B69:B99)</f>
        <v>3741.7</v>
      </c>
      <c r="C100" s="135">
        <f>SUM(C69:C99)</f>
        <v>594.7600000000001</v>
      </c>
      <c r="D100" s="136">
        <f>SUM(D69:D99)</f>
        <v>1666</v>
      </c>
      <c r="E100" s="136">
        <f>SUM(E69:E99)</f>
        <v>348</v>
      </c>
      <c r="F100" s="136">
        <f>SUM(F69:F99)</f>
        <v>35</v>
      </c>
      <c r="G100" s="51"/>
    </row>
    <row r="101" spans="1:6" ht="18">
      <c r="A101" s="46"/>
      <c r="B101" s="46"/>
      <c r="C101" s="58"/>
      <c r="D101" s="47"/>
      <c r="E101" s="48"/>
      <c r="F101" s="49"/>
    </row>
    <row r="102" spans="1:7" ht="16.5" customHeight="1">
      <c r="A102" s="43"/>
      <c r="B102" s="43"/>
      <c r="C102" s="50"/>
      <c r="D102" s="44"/>
      <c r="E102" s="45"/>
      <c r="F102" s="43"/>
      <c r="G102" s="36" t="s">
        <v>1</v>
      </c>
    </row>
    <row r="103" spans="1:6" ht="20.25">
      <c r="A103" s="51"/>
      <c r="B103" s="51"/>
      <c r="C103" s="52"/>
      <c r="D103" s="53"/>
      <c r="E103" s="54"/>
      <c r="F103" s="51" t="s">
        <v>1</v>
      </c>
    </row>
    <row r="104" spans="1:7" ht="20.25">
      <c r="A104" s="51"/>
      <c r="B104" s="51"/>
      <c r="C104" s="52"/>
      <c r="D104" s="53"/>
      <c r="E104" s="54"/>
      <c r="F104" s="51"/>
      <c r="G104" s="36" t="s">
        <v>1</v>
      </c>
    </row>
    <row r="105" spans="1:6" ht="20.25">
      <c r="A105" s="51"/>
      <c r="B105" s="51"/>
      <c r="C105" s="52"/>
      <c r="D105" s="53"/>
      <c r="E105" s="54"/>
      <c r="F105" s="51"/>
    </row>
    <row r="106" spans="1:6" ht="20.25">
      <c r="A106" s="51"/>
      <c r="B106" s="51"/>
      <c r="C106" s="52"/>
      <c r="D106" s="53"/>
      <c r="E106" s="54"/>
      <c r="F106" s="51"/>
    </row>
  </sheetData>
  <sheetProtection/>
  <printOptions/>
  <pageMargins left="0.7" right="0.7" top="0.75" bottom="0.75" header="0.3" footer="0.3"/>
  <pageSetup fitToHeight="2" horizontalDpi="600" verticalDpi="6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24.28125" style="0" customWidth="1"/>
    <col min="2" max="2" width="18.7109375" style="0" customWidth="1"/>
  </cols>
  <sheetData>
    <row r="1" spans="1:2" ht="12.75">
      <c r="A1" s="170" t="s">
        <v>59</v>
      </c>
      <c r="B1" s="164"/>
    </row>
    <row r="2" spans="1:2" ht="12.75">
      <c r="A2" t="s">
        <v>65</v>
      </c>
      <c r="B2" s="164"/>
    </row>
    <row r="3" ht="12.75">
      <c r="B3" s="164"/>
    </row>
    <row r="4" spans="1:2" ht="12.75">
      <c r="A4" t="s">
        <v>54</v>
      </c>
      <c r="B4" s="164"/>
    </row>
    <row r="5" spans="1:2" ht="12.75">
      <c r="A5" t="s">
        <v>55</v>
      </c>
      <c r="B5" s="164"/>
    </row>
    <row r="6" spans="1:2" ht="12.75">
      <c r="A6" t="s">
        <v>56</v>
      </c>
      <c r="B6" s="173"/>
    </row>
    <row r="7" spans="1:2" ht="12.75">
      <c r="A7" t="s">
        <v>57</v>
      </c>
      <c r="B7" s="164"/>
    </row>
    <row r="8" ht="12.75">
      <c r="B8" s="164"/>
    </row>
    <row r="9" spans="1:2" ht="12.75">
      <c r="A9" t="s">
        <v>58</v>
      </c>
      <c r="B9" s="164">
        <f>+B4-B5-B6-B7</f>
        <v>0</v>
      </c>
    </row>
    <row r="10" ht="12.75">
      <c r="B10" s="164"/>
    </row>
    <row r="12" spans="1:2" ht="12.75">
      <c r="A12" s="166">
        <v>1.4</v>
      </c>
      <c r="B12" s="167">
        <f>B7*A12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4.28125" style="0" customWidth="1"/>
    <col min="2" max="2" width="18.7109375" style="0" customWidth="1"/>
  </cols>
  <sheetData>
    <row r="1" spans="1:2" ht="12.75">
      <c r="A1" s="170" t="s">
        <v>59</v>
      </c>
      <c r="B1" s="164"/>
    </row>
    <row r="2" spans="1:2" ht="12.75">
      <c r="A2" t="s">
        <v>66</v>
      </c>
      <c r="B2" s="164"/>
    </row>
    <row r="3" ht="12.75">
      <c r="B3" s="164"/>
    </row>
    <row r="4" spans="1:2" ht="12.75">
      <c r="A4" t="s">
        <v>54</v>
      </c>
      <c r="B4" s="164"/>
    </row>
    <row r="5" spans="1:2" ht="12.75">
      <c r="A5" t="s">
        <v>55</v>
      </c>
      <c r="B5" s="164"/>
    </row>
    <row r="6" spans="1:2" ht="15">
      <c r="A6" t="s">
        <v>56</v>
      </c>
      <c r="B6" s="172"/>
    </row>
    <row r="7" spans="1:2" ht="12.75">
      <c r="A7" t="s">
        <v>57</v>
      </c>
      <c r="B7" s="164"/>
    </row>
    <row r="8" ht="12.75">
      <c r="B8" s="164"/>
    </row>
    <row r="9" spans="1:2" ht="12.75">
      <c r="A9" t="s">
        <v>58</v>
      </c>
      <c r="B9" s="164">
        <f>+B4-B5-B6-B7</f>
        <v>0</v>
      </c>
    </row>
    <row r="10" ht="12.75">
      <c r="B10" s="164"/>
    </row>
    <row r="11" spans="1:2" ht="12.75">
      <c r="A11" s="166">
        <v>1.4</v>
      </c>
      <c r="B11" s="168">
        <f>B7*A11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1" customWidth="1"/>
    <col min="3" max="3" width="9.140625" style="157" customWidth="1"/>
    <col min="4" max="4" width="9.140625" style="158" customWidth="1"/>
    <col min="5" max="5" width="9.140625" style="159" customWidth="1"/>
    <col min="6" max="16384" width="9.140625" style="31" customWidth="1"/>
  </cols>
  <sheetData/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Zorka Neuman</cp:lastModifiedBy>
  <cp:lastPrinted>2011-04-08T21:30:23Z</cp:lastPrinted>
  <dcterms:created xsi:type="dcterms:W3CDTF">2005-03-11T00:18:31Z</dcterms:created>
  <dcterms:modified xsi:type="dcterms:W3CDTF">2011-04-13T18:30:57Z</dcterms:modified>
  <cp:category/>
  <cp:version/>
  <cp:contentType/>
  <cp:contentStatus/>
</cp:coreProperties>
</file>