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8-09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5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6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8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C22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3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41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43" authorId="2">
      <text>
        <r>
          <rPr>
            <sz val="8"/>
            <rFont val="Tahoma"/>
            <family val="0"/>
          </rPr>
          <t>Line Item added in FY96-97.</t>
        </r>
      </text>
    </comment>
    <comment ref="C46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47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49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C53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55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<sst xmlns="http://schemas.openxmlformats.org/spreadsheetml/2006/main" count="102" uniqueCount="68">
  <si>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</si>
  <si>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</si>
  <si>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</si>
  <si>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</si>
  <si>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</si>
  <si>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</si>
  <si>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</si>
  <si>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</si>
  <si>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</si>
  <si>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</si>
  <si>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</si>
  <si>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</si>
  <si>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</si>
  <si>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</si>
  <si>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</si>
  <si>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</si>
  <si>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</si>
  <si>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</si>
  <si>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</si>
  <si>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</si>
  <si>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</si>
  <si>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</si>
  <si>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</si>
  <si>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</si>
  <si>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</si>
  <si>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</si>
  <si>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</si>
  <si>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</si>
  <si>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</si>
  <si>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</si>
  <si>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2006-2007</t>
  </si>
  <si>
    <t>YEAR END</t>
  </si>
  <si>
    <t>YTD-6/15</t>
  </si>
  <si>
    <t>Approved</t>
  </si>
  <si>
    <t>Change</t>
  </si>
  <si>
    <t>Reason</t>
  </si>
  <si>
    <t>Reduced revenue expected due to reduced waste volumes</t>
  </si>
  <si>
    <t>SDE:OTHER(DOC,LVG,Misc.)</t>
  </si>
  <si>
    <t>TRANSFER FROM RESERVES</t>
  </si>
  <si>
    <t>Approved Revised</t>
  </si>
  <si>
    <t>Proposed</t>
  </si>
  <si>
    <t>2007-2008</t>
  </si>
  <si>
    <t>2009-2010</t>
  </si>
  <si>
    <t>2010-2011</t>
  </si>
  <si>
    <t>****Excess Fund Balance****</t>
  </si>
  <si>
    <t>Lower fund balance, therefore lower interest revenue</t>
  </si>
  <si>
    <t>Assumes DOC revenue will be received in June but not spent this year</t>
  </si>
  <si>
    <t>Fund Balance of $35K as of June 30, 2009,estimated at about $60K as of June 2010 assuming DOC money is received but not spent</t>
  </si>
  <si>
    <t>Assumes DOC revenue is received in June but not spent this year</t>
  </si>
  <si>
    <t>The budget shows a $25K surplus assuming the DOC revenues are received this year but not spent.  These funds will be spent next year, returning the fund balance to $35K.</t>
  </si>
  <si>
    <t>Expense categories Revised at request of Auditor</t>
  </si>
  <si>
    <t>2009-2010 Recap</t>
  </si>
  <si>
    <t>2010-2011 Proposed</t>
  </si>
  <si>
    <t>HOUSHLD WASTECOLL</t>
  </si>
  <si>
    <t>Accounting/Auditing Services</t>
  </si>
  <si>
    <t>ADMIN (DEM&amp;LEA)</t>
  </si>
  <si>
    <t>LEGAL</t>
  </si>
  <si>
    <t>Recyling Expenses-DOC</t>
  </si>
  <si>
    <t>Recyling Expenses-Non DOC</t>
  </si>
  <si>
    <t>Includes basic expenses, but no events</t>
  </si>
  <si>
    <t>Assumes spending last year and current year DOC money</t>
  </si>
  <si>
    <t>Assumes the 2009-2010 grant in received in that budget year, and the 2010-2011 grant arrives in 2010-2011</t>
  </si>
  <si>
    <t>Recycling Expenses not covered by DOC grant</t>
  </si>
  <si>
    <t>Board Option:</t>
  </si>
  <si>
    <t>Should the Board choose to increase the landfill surcharge from $3.75 to $4.75:</t>
  </si>
  <si>
    <t>1) The landfill surcharge revenue line above shall be revised to $140,000 from $110,000</t>
  </si>
  <si>
    <t>2) The Household Waste Collection Line shall be revised to $45,375, with the excess funds directed to an HHW event, most likely in Calistoga in October</t>
  </si>
  <si>
    <t>2009-2010 DOC grant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</si>
</sst>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6" fontId="1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28">
      <selection activeCell="A66" sqref="A66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customWidth="1"/>
    <col min="5" max="5" width="13.421875" style="0" hidden="1" customWidth="1"/>
    <col min="6" max="6" width="14.57421875" style="0" customWidth="1"/>
    <col min="7" max="8" width="14.28125" style="0" hidden="1" customWidth="1"/>
    <col min="9" max="9" width="14.28125" style="0" customWidth="1"/>
    <col min="10" max="10" width="13.140625" style="14" bestFit="1" customWidth="1"/>
    <col min="11" max="11" width="44.57421875" style="41" customWidth="1"/>
  </cols>
  <sheetData>
    <row r="1" spans="1:9" ht="12.75">
      <c r="A1" s="1" t="s">
        <v>0</v>
      </c>
      <c r="B1" s="2"/>
      <c r="C1" s="3"/>
      <c r="D1" s="49" t="s">
        <v>51</v>
      </c>
      <c r="E1" s="2"/>
      <c r="F1" s="2"/>
      <c r="G1" s="2"/>
      <c r="H1" s="2"/>
      <c r="I1" s="2"/>
    </row>
    <row r="2" spans="1:9" ht="13.5" thickBot="1">
      <c r="A2" s="4" t="s">
        <v>2</v>
      </c>
      <c r="B2" s="4">
        <v>2070</v>
      </c>
      <c r="C2" s="5"/>
      <c r="D2" s="35" t="s">
        <v>1</v>
      </c>
      <c r="E2" s="2"/>
      <c r="F2" s="6" t="s">
        <v>31</v>
      </c>
      <c r="G2" s="2"/>
      <c r="H2" s="2"/>
      <c r="I2" s="2"/>
    </row>
    <row r="3" spans="1:11" ht="25.5">
      <c r="A3" s="4" t="s">
        <v>3</v>
      </c>
      <c r="B3" s="4">
        <v>40900</v>
      </c>
      <c r="C3" s="5"/>
      <c r="D3" s="37" t="s">
        <v>4</v>
      </c>
      <c r="E3" s="38" t="s">
        <v>32</v>
      </c>
      <c r="F3" s="36" t="s">
        <v>5</v>
      </c>
      <c r="G3" s="40" t="s">
        <v>39</v>
      </c>
      <c r="H3" s="47" t="s">
        <v>33</v>
      </c>
      <c r="I3" s="47"/>
      <c r="J3" s="7" t="s">
        <v>34</v>
      </c>
      <c r="K3" s="42" t="s">
        <v>35</v>
      </c>
    </row>
    <row r="4" spans="1:11" ht="12.75">
      <c r="A4" s="6"/>
      <c r="B4" s="6" t="s">
        <v>6</v>
      </c>
      <c r="C4" s="8" t="s">
        <v>7</v>
      </c>
      <c r="D4" s="38" t="s">
        <v>42</v>
      </c>
      <c r="E4" s="37" t="str">
        <f>D4</f>
        <v>2009-2010</v>
      </c>
      <c r="F4" s="39" t="str">
        <f>D4</f>
        <v>2009-2010</v>
      </c>
      <c r="G4" s="36" t="s">
        <v>30</v>
      </c>
      <c r="H4" s="38" t="s">
        <v>41</v>
      </c>
      <c r="I4" s="38"/>
      <c r="J4" s="13"/>
      <c r="K4" s="43"/>
    </row>
    <row r="5" spans="1:9" ht="12.75">
      <c r="A5" s="9"/>
      <c r="B5" s="9"/>
      <c r="C5" s="10"/>
      <c r="D5" s="11"/>
      <c r="E5" s="12"/>
      <c r="F5" s="12"/>
      <c r="G5" s="30"/>
      <c r="H5" s="12"/>
      <c r="I5" s="12"/>
    </row>
    <row r="6" spans="1:9" ht="12.75" hidden="1">
      <c r="A6" s="13" t="s">
        <v>8</v>
      </c>
      <c r="B6" s="14"/>
      <c r="C6" s="15" t="s">
        <v>9</v>
      </c>
      <c r="D6" s="16"/>
      <c r="E6" s="17"/>
      <c r="F6" s="17"/>
      <c r="G6" s="31"/>
      <c r="H6" s="17"/>
      <c r="I6" s="17"/>
    </row>
    <row r="7" spans="1:9" ht="12.75" hidden="1">
      <c r="A7" s="14"/>
      <c r="B7" s="14"/>
      <c r="C7" s="15" t="s">
        <v>10</v>
      </c>
      <c r="D7" s="16"/>
      <c r="E7" s="17"/>
      <c r="F7" s="17"/>
      <c r="G7" s="31"/>
      <c r="H7" s="17"/>
      <c r="I7" s="17"/>
    </row>
    <row r="8" spans="1:9" ht="13.5" hidden="1" thickBot="1">
      <c r="A8" s="18"/>
      <c r="B8" s="19">
        <v>316040500</v>
      </c>
      <c r="C8" s="20" t="s">
        <v>11</v>
      </c>
      <c r="D8" s="21">
        <f>(O8+D14)-D26</f>
        <v>0</v>
      </c>
      <c r="E8" s="17"/>
      <c r="F8" s="17"/>
      <c r="G8" s="31"/>
      <c r="H8" s="17"/>
      <c r="I8" s="17"/>
    </row>
    <row r="9" spans="1:11" ht="25.5">
      <c r="A9" s="4" t="s">
        <v>12</v>
      </c>
      <c r="B9" s="2">
        <v>44000300</v>
      </c>
      <c r="C9" s="3" t="s">
        <v>13</v>
      </c>
      <c r="D9" s="25">
        <v>2300</v>
      </c>
      <c r="E9" s="25">
        <v>2736.48</v>
      </c>
      <c r="F9" s="25">
        <v>500</v>
      </c>
      <c r="G9" s="32">
        <v>3500</v>
      </c>
      <c r="H9" s="25">
        <v>2500</v>
      </c>
      <c r="I9" s="25"/>
      <c r="J9" s="29">
        <f aca="true" t="shared" si="0" ref="J9:J14">F9-D9</f>
        <v>-1800</v>
      </c>
      <c r="K9" s="44" t="s">
        <v>45</v>
      </c>
    </row>
    <row r="10" spans="1:11" ht="25.5">
      <c r="A10" s="2"/>
      <c r="B10" s="2">
        <v>45015910</v>
      </c>
      <c r="C10" s="3" t="s">
        <v>14</v>
      </c>
      <c r="D10" s="32">
        <v>25000</v>
      </c>
      <c r="E10" s="25">
        <v>25000</v>
      </c>
      <c r="F10" s="25">
        <v>25000</v>
      </c>
      <c r="G10" s="32">
        <v>25000</v>
      </c>
      <c r="H10" s="32">
        <v>25000</v>
      </c>
      <c r="I10" s="32"/>
      <c r="J10" s="29">
        <f t="shared" si="0"/>
        <v>0</v>
      </c>
      <c r="K10" s="44" t="s">
        <v>46</v>
      </c>
    </row>
    <row r="11" spans="1:11" ht="25.5">
      <c r="A11" s="2"/>
      <c r="B11" s="2">
        <v>46008900</v>
      </c>
      <c r="C11" s="3" t="s">
        <v>15</v>
      </c>
      <c r="D11" s="25">
        <v>125000</v>
      </c>
      <c r="E11" s="25">
        <f>87268.47+'[1]UVA FEES'!$E$204+'[1]UVA FEES'!$C$205</f>
        <v>149136.86000000002</v>
      </c>
      <c r="F11" s="25">
        <v>110000</v>
      </c>
      <c r="G11" s="32">
        <v>153000</v>
      </c>
      <c r="H11" s="25">
        <v>150000</v>
      </c>
      <c r="I11" s="25"/>
      <c r="J11" s="29">
        <f t="shared" si="0"/>
        <v>-15000</v>
      </c>
      <c r="K11" s="44" t="s">
        <v>36</v>
      </c>
    </row>
    <row r="12" spans="1:11" ht="12.75">
      <c r="A12" s="2"/>
      <c r="B12" s="2">
        <v>48040000</v>
      </c>
      <c r="C12" s="3" t="s">
        <v>16</v>
      </c>
      <c r="D12" s="25">
        <v>175</v>
      </c>
      <c r="E12" s="25">
        <v>53337.87</v>
      </c>
      <c r="F12" s="25">
        <v>0</v>
      </c>
      <c r="G12" s="32">
        <f>2000</f>
        <v>2000</v>
      </c>
      <c r="H12" s="25">
        <v>200</v>
      </c>
      <c r="I12" s="25"/>
      <c r="J12" s="29">
        <f t="shared" si="0"/>
        <v>-175</v>
      </c>
      <c r="K12" s="44"/>
    </row>
    <row r="13" spans="1:11" ht="51">
      <c r="A13" s="2"/>
      <c r="B13" s="2"/>
      <c r="C13" s="3" t="s">
        <v>38</v>
      </c>
      <c r="D13" s="25">
        <v>0</v>
      </c>
      <c r="E13" s="25">
        <v>0</v>
      </c>
      <c r="F13" s="25">
        <v>0</v>
      </c>
      <c r="G13" s="32">
        <v>14000</v>
      </c>
      <c r="H13" s="25">
        <v>8375</v>
      </c>
      <c r="I13" s="25"/>
      <c r="J13" s="29">
        <f t="shared" si="0"/>
        <v>0</v>
      </c>
      <c r="K13" s="44" t="s">
        <v>47</v>
      </c>
    </row>
    <row r="14" spans="1:11" ht="13.5" thickBot="1">
      <c r="A14" s="19"/>
      <c r="B14" s="19"/>
      <c r="C14" s="23" t="s">
        <v>17</v>
      </c>
      <c r="D14" s="33">
        <f>SUM(D9:D13)</f>
        <v>152475</v>
      </c>
      <c r="E14" s="26">
        <f>SUM(E9:E13)</f>
        <v>230211.21000000002</v>
      </c>
      <c r="F14" s="26">
        <f>SUM(F9:F12)</f>
        <v>135500</v>
      </c>
      <c r="G14" s="33">
        <f>SUM(G9:G13)</f>
        <v>197500</v>
      </c>
      <c r="H14" s="33">
        <f>SUM(H9:H13)</f>
        <v>186075</v>
      </c>
      <c r="I14" s="33"/>
      <c r="J14" s="29">
        <f t="shared" si="0"/>
        <v>-16975</v>
      </c>
      <c r="K14" s="45"/>
    </row>
    <row r="15" spans="1:11" ht="13.5" thickTop="1">
      <c r="A15" s="4" t="s">
        <v>18</v>
      </c>
      <c r="B15" s="2">
        <v>52070000</v>
      </c>
      <c r="C15" s="3" t="s">
        <v>19</v>
      </c>
      <c r="D15" s="25">
        <v>225</v>
      </c>
      <c r="E15" s="27">
        <v>205</v>
      </c>
      <c r="F15" s="27">
        <v>200</v>
      </c>
      <c r="G15" s="32">
        <v>225</v>
      </c>
      <c r="H15" s="25">
        <v>225</v>
      </c>
      <c r="I15" s="25"/>
      <c r="J15" s="29">
        <f aca="true" t="shared" si="1" ref="J15:J21">D15-F15</f>
        <v>25</v>
      </c>
      <c r="K15" s="44"/>
    </row>
    <row r="16" spans="1:11" ht="12.75">
      <c r="A16" s="2"/>
      <c r="B16" s="2">
        <v>52100300</v>
      </c>
      <c r="C16" s="3" t="s">
        <v>20</v>
      </c>
      <c r="D16" s="25">
        <v>6094</v>
      </c>
      <c r="E16" s="27">
        <v>6450</v>
      </c>
      <c r="F16" s="27">
        <v>6094</v>
      </c>
      <c r="G16" s="32">
        <v>6500</v>
      </c>
      <c r="H16" s="25">
        <v>6299</v>
      </c>
      <c r="I16" s="25"/>
      <c r="J16" s="29">
        <f t="shared" si="1"/>
        <v>0</v>
      </c>
      <c r="K16" s="44"/>
    </row>
    <row r="17" spans="1:11" ht="12.75">
      <c r="A17" s="2"/>
      <c r="B17" s="2">
        <v>52170000</v>
      </c>
      <c r="C17" s="3" t="s">
        <v>21</v>
      </c>
      <c r="D17" s="25">
        <v>250</v>
      </c>
      <c r="E17" s="27">
        <v>158</v>
      </c>
      <c r="F17" s="27">
        <v>0</v>
      </c>
      <c r="G17" s="32">
        <v>250</v>
      </c>
      <c r="H17" s="25">
        <v>250</v>
      </c>
      <c r="I17" s="25"/>
      <c r="J17" s="29">
        <f t="shared" si="1"/>
        <v>250</v>
      </c>
      <c r="K17" s="44"/>
    </row>
    <row r="18" spans="1:11" ht="12.75">
      <c r="A18" s="2"/>
      <c r="B18" s="2">
        <v>52181400</v>
      </c>
      <c r="C18" s="3" t="s">
        <v>22</v>
      </c>
      <c r="D18" s="25">
        <v>17206</v>
      </c>
      <c r="E18" s="27">
        <f>52469.5+1182</f>
        <v>53651.5</v>
      </c>
      <c r="F18" s="27">
        <v>11706</v>
      </c>
      <c r="G18" s="32">
        <v>29000</v>
      </c>
      <c r="H18" s="25">
        <v>45900</v>
      </c>
      <c r="I18" s="25"/>
      <c r="J18" s="29">
        <f t="shared" si="1"/>
        <v>5500</v>
      </c>
      <c r="K18" s="44"/>
    </row>
    <row r="19" spans="1:11" ht="12.75">
      <c r="A19" s="2"/>
      <c r="B19" s="2">
        <v>52185000</v>
      </c>
      <c r="C19" s="3" t="s">
        <v>23</v>
      </c>
      <c r="D19" s="25">
        <v>10000</v>
      </c>
      <c r="E19" s="27">
        <f>7425+3200</f>
        <v>10625</v>
      </c>
      <c r="F19" s="27">
        <v>7500</v>
      </c>
      <c r="G19" s="32">
        <v>53000</v>
      </c>
      <c r="H19" s="25">
        <v>25000</v>
      </c>
      <c r="I19" s="25"/>
      <c r="J19" s="29">
        <f t="shared" si="1"/>
        <v>2500</v>
      </c>
      <c r="K19" s="44"/>
    </row>
    <row r="20" spans="1:11" ht="12.75">
      <c r="A20" s="2"/>
      <c r="B20" s="2">
        <v>52186300</v>
      </c>
      <c r="C20" s="3" t="s">
        <v>24</v>
      </c>
      <c r="D20" s="25">
        <v>82000</v>
      </c>
      <c r="E20" s="27">
        <f>40000+21250.53</f>
        <v>61250.53</v>
      </c>
      <c r="F20" s="27">
        <v>75000</v>
      </c>
      <c r="G20" s="32">
        <v>75000</v>
      </c>
      <c r="H20" s="25">
        <v>70000</v>
      </c>
      <c r="I20" s="25"/>
      <c r="J20" s="29">
        <f t="shared" si="1"/>
        <v>7000</v>
      </c>
      <c r="K20" s="44"/>
    </row>
    <row r="21" spans="1:11" ht="12.75">
      <c r="A21" s="2"/>
      <c r="B21" s="2">
        <v>52190000</v>
      </c>
      <c r="C21" s="3" t="s">
        <v>25</v>
      </c>
      <c r="D21" s="25">
        <v>1000</v>
      </c>
      <c r="E21" s="27">
        <v>2010.68</v>
      </c>
      <c r="F21" s="27">
        <v>1000</v>
      </c>
      <c r="G21" s="32">
        <v>2000</v>
      </c>
      <c r="H21" s="25">
        <v>2000</v>
      </c>
      <c r="I21" s="25"/>
      <c r="J21" s="29">
        <f t="shared" si="1"/>
        <v>0</v>
      </c>
      <c r="K21" s="44"/>
    </row>
    <row r="22" spans="1:11" ht="12.75" hidden="1">
      <c r="A22" s="2"/>
      <c r="B22" s="2">
        <v>52234600</v>
      </c>
      <c r="C22" s="3" t="s">
        <v>26</v>
      </c>
      <c r="D22" s="25"/>
      <c r="E22" s="27">
        <v>0</v>
      </c>
      <c r="F22" s="27">
        <v>0</v>
      </c>
      <c r="G22" s="32"/>
      <c r="H22" s="25"/>
      <c r="I22" s="25"/>
      <c r="J22" s="29"/>
      <c r="K22" s="44"/>
    </row>
    <row r="23" spans="1:11" ht="25.5">
      <c r="A23" s="2"/>
      <c r="B23" s="2">
        <v>52235000</v>
      </c>
      <c r="C23" s="3" t="s">
        <v>37</v>
      </c>
      <c r="D23" s="25">
        <v>35000</v>
      </c>
      <c r="E23" s="27">
        <f>26095.29+25092.38+8000+11804.74</f>
        <v>70992.41</v>
      </c>
      <c r="F23" s="27">
        <v>8900</v>
      </c>
      <c r="G23" s="32">
        <v>86275</v>
      </c>
      <c r="H23" s="25">
        <v>52950</v>
      </c>
      <c r="I23" s="25"/>
      <c r="J23" s="29">
        <f>D23-F23</f>
        <v>26100</v>
      </c>
      <c r="K23" s="44" t="s">
        <v>48</v>
      </c>
    </row>
    <row r="24" spans="1:11" ht="12.75">
      <c r="A24" s="2"/>
      <c r="B24" s="2">
        <v>52250000</v>
      </c>
      <c r="C24" s="3" t="s">
        <v>27</v>
      </c>
      <c r="D24" s="25">
        <v>500</v>
      </c>
      <c r="E24" s="27">
        <v>462</v>
      </c>
      <c r="F24" s="27">
        <v>0</v>
      </c>
      <c r="G24" s="32">
        <v>1000</v>
      </c>
      <c r="H24" s="25">
        <v>1201</v>
      </c>
      <c r="I24" s="25"/>
      <c r="J24" s="29">
        <f>D24-F24</f>
        <v>500</v>
      </c>
      <c r="K24" s="44"/>
    </row>
    <row r="25" spans="1:11" ht="12.75">
      <c r="A25" s="2"/>
      <c r="B25" s="2">
        <v>52251200</v>
      </c>
      <c r="C25" s="3" t="s">
        <v>28</v>
      </c>
      <c r="D25" s="25">
        <v>200</v>
      </c>
      <c r="E25" s="27">
        <v>155</v>
      </c>
      <c r="F25" s="27">
        <v>100</v>
      </c>
      <c r="G25" s="32">
        <v>250</v>
      </c>
      <c r="H25" s="25">
        <v>200</v>
      </c>
      <c r="I25" s="25"/>
      <c r="J25" s="29">
        <f>D25-F25</f>
        <v>100</v>
      </c>
      <c r="K25" s="44"/>
    </row>
    <row r="26" spans="1:11" ht="13.5" thickBot="1">
      <c r="A26" s="6"/>
      <c r="B26" s="6"/>
      <c r="C26" s="8" t="s">
        <v>29</v>
      </c>
      <c r="D26" s="34">
        <f>SUM(D15:D25)</f>
        <v>152475</v>
      </c>
      <c r="E26" s="28">
        <f>SUM(E15:E25)</f>
        <v>205960.12</v>
      </c>
      <c r="F26" s="28">
        <f>SUM(F15:F25)</f>
        <v>110500</v>
      </c>
      <c r="G26" s="34">
        <f>SUM(G15:G25)</f>
        <v>253500</v>
      </c>
      <c r="H26" s="34">
        <f>SUM(H15:H25)</f>
        <v>204025</v>
      </c>
      <c r="I26" s="34"/>
      <c r="J26" s="29">
        <f>D26-F26</f>
        <v>41975</v>
      </c>
      <c r="K26" s="46"/>
    </row>
    <row r="27" spans="3:11" ht="12.75">
      <c r="C27" s="3"/>
      <c r="D27" s="27"/>
      <c r="E27" s="27"/>
      <c r="F27" s="27"/>
      <c r="G27" s="27"/>
      <c r="H27" s="27"/>
      <c r="I27" s="27"/>
      <c r="J27" s="29"/>
      <c r="K27" s="44"/>
    </row>
    <row r="28" spans="3:11" ht="51">
      <c r="C28" s="24" t="s">
        <v>44</v>
      </c>
      <c r="F28" s="48">
        <f>F14-F26</f>
        <v>25000</v>
      </c>
      <c r="G28" s="22" t="s">
        <v>1</v>
      </c>
      <c r="H28" s="22"/>
      <c r="I28" s="22"/>
      <c r="K28" s="41" t="s">
        <v>49</v>
      </c>
    </row>
    <row r="29" ht="12.75"/>
    <row r="30" ht="12.75"/>
    <row r="31" ht="12.75"/>
    <row r="32" spans="1:9" ht="12.75">
      <c r="A32" s="1" t="s">
        <v>0</v>
      </c>
      <c r="B32" s="2"/>
      <c r="C32" s="3"/>
      <c r="D32" s="49" t="s">
        <v>52</v>
      </c>
      <c r="E32" s="2"/>
      <c r="F32" s="2"/>
      <c r="G32" s="2"/>
      <c r="H32" s="2"/>
      <c r="I32" s="2"/>
    </row>
    <row r="33" spans="1:9" ht="13.5" thickBot="1">
      <c r="A33" s="4" t="s">
        <v>2</v>
      </c>
      <c r="B33" s="4">
        <v>2070</v>
      </c>
      <c r="C33" s="5"/>
      <c r="D33" s="35" t="s">
        <v>1</v>
      </c>
      <c r="E33" s="2"/>
      <c r="F33" s="6"/>
      <c r="G33" s="2"/>
      <c r="H33" s="2"/>
      <c r="I33" s="2"/>
    </row>
    <row r="34" spans="1:10" ht="25.5">
      <c r="A34" s="4" t="s">
        <v>3</v>
      </c>
      <c r="B34" s="4">
        <v>40900</v>
      </c>
      <c r="C34" s="5"/>
      <c r="D34" s="37"/>
      <c r="E34" s="38" t="s">
        <v>32</v>
      </c>
      <c r="F34" s="36"/>
      <c r="G34" s="40" t="s">
        <v>39</v>
      </c>
      <c r="H34" s="47" t="s">
        <v>33</v>
      </c>
      <c r="I34" s="47" t="s">
        <v>40</v>
      </c>
      <c r="J34" s="7"/>
    </row>
    <row r="35" spans="1:10" ht="12.75">
      <c r="A35" s="6"/>
      <c r="B35" s="6" t="s">
        <v>6</v>
      </c>
      <c r="C35" s="8" t="s">
        <v>7</v>
      </c>
      <c r="D35" s="38"/>
      <c r="E35" s="37">
        <f>D35</f>
        <v>0</v>
      </c>
      <c r="F35" s="39"/>
      <c r="G35" s="36" t="s">
        <v>30</v>
      </c>
      <c r="H35" s="38" t="s">
        <v>41</v>
      </c>
      <c r="I35" s="38" t="s">
        <v>43</v>
      </c>
      <c r="J35" s="13"/>
    </row>
    <row r="36" spans="1:9" ht="12.75">
      <c r="A36" s="9"/>
      <c r="B36" s="9"/>
      <c r="C36" s="10"/>
      <c r="D36" s="11"/>
      <c r="E36" s="12"/>
      <c r="F36" s="12"/>
      <c r="G36" s="30"/>
      <c r="H36" s="12"/>
      <c r="I36" s="12"/>
    </row>
    <row r="37" spans="1:9" ht="12.75">
      <c r="A37" s="13" t="s">
        <v>8</v>
      </c>
      <c r="B37" s="14"/>
      <c r="C37" s="15" t="s">
        <v>9</v>
      </c>
      <c r="D37" s="16"/>
      <c r="E37" s="17"/>
      <c r="F37" s="17"/>
      <c r="G37" s="31"/>
      <c r="H37" s="17"/>
      <c r="I37" s="17"/>
    </row>
    <row r="38" spans="1:9" ht="12.75">
      <c r="A38" s="14"/>
      <c r="B38" s="14"/>
      <c r="C38" s="15" t="s">
        <v>10</v>
      </c>
      <c r="D38" s="16"/>
      <c r="E38" s="17"/>
      <c r="F38" s="17"/>
      <c r="G38" s="31"/>
      <c r="H38" s="17"/>
      <c r="I38" s="17"/>
    </row>
    <row r="39" spans="1:9" ht="13.5" thickBot="1">
      <c r="A39" s="18"/>
      <c r="B39" s="19">
        <v>316040500</v>
      </c>
      <c r="C39" s="20" t="s">
        <v>11</v>
      </c>
      <c r="D39" s="21"/>
      <c r="E39" s="17"/>
      <c r="F39" s="17"/>
      <c r="G39" s="31"/>
      <c r="H39" s="17"/>
      <c r="I39" s="17"/>
    </row>
    <row r="40" spans="1:11" ht="26.25" thickTop="1">
      <c r="A40" s="4" t="s">
        <v>12</v>
      </c>
      <c r="B40" s="2">
        <v>44000300</v>
      </c>
      <c r="C40" s="3" t="s">
        <v>13</v>
      </c>
      <c r="D40" s="25"/>
      <c r="E40" s="25">
        <v>2736.48</v>
      </c>
      <c r="F40" s="25"/>
      <c r="G40" s="32">
        <v>3500</v>
      </c>
      <c r="H40" s="25">
        <v>2500</v>
      </c>
      <c r="I40" s="25">
        <v>500</v>
      </c>
      <c r="J40" s="29"/>
      <c r="K40" s="44" t="s">
        <v>45</v>
      </c>
    </row>
    <row r="41" spans="1:11" ht="38.25">
      <c r="A41" s="2"/>
      <c r="B41" s="2">
        <v>45015910</v>
      </c>
      <c r="C41" s="3" t="s">
        <v>14</v>
      </c>
      <c r="D41" s="32"/>
      <c r="E41" s="25">
        <v>25000</v>
      </c>
      <c r="F41" s="25"/>
      <c r="G41" s="32">
        <v>25000</v>
      </c>
      <c r="H41" s="32">
        <v>25000</v>
      </c>
      <c r="I41" s="32">
        <v>25000</v>
      </c>
      <c r="J41" s="29"/>
      <c r="K41" s="41" t="s">
        <v>61</v>
      </c>
    </row>
    <row r="42" spans="1:11" ht="25.5">
      <c r="A42" s="2"/>
      <c r="B42" s="2">
        <v>46008900</v>
      </c>
      <c r="C42" s="3" t="s">
        <v>15</v>
      </c>
      <c r="D42" s="25"/>
      <c r="E42" s="25">
        <f>87268.47+'[1]UVA FEES'!$E$204+'[1]UVA FEES'!$C$205</f>
        <v>149136.86000000002</v>
      </c>
      <c r="F42" s="25"/>
      <c r="G42" s="32">
        <v>153000</v>
      </c>
      <c r="H42" s="25">
        <v>150000</v>
      </c>
      <c r="I42" s="25">
        <v>110000</v>
      </c>
      <c r="J42" s="29"/>
      <c r="K42" s="44" t="s">
        <v>36</v>
      </c>
    </row>
    <row r="43" spans="1:10" ht="12.75">
      <c r="A43" s="2"/>
      <c r="B43" s="2">
        <v>48040000</v>
      </c>
      <c r="C43" s="3" t="s">
        <v>16</v>
      </c>
      <c r="D43" s="25"/>
      <c r="E43" s="25">
        <v>53337.87</v>
      </c>
      <c r="F43" s="25"/>
      <c r="G43" s="32">
        <f>2000</f>
        <v>2000</v>
      </c>
      <c r="H43" s="25">
        <v>200</v>
      </c>
      <c r="I43" s="25">
        <v>100</v>
      </c>
      <c r="J43" s="29"/>
    </row>
    <row r="44" spans="1:11" ht="12.75">
      <c r="A44" s="2"/>
      <c r="B44" s="2"/>
      <c r="C44" s="3" t="s">
        <v>38</v>
      </c>
      <c r="D44" s="25"/>
      <c r="E44" s="25">
        <v>0</v>
      </c>
      <c r="F44" s="25"/>
      <c r="G44" s="32">
        <v>14000</v>
      </c>
      <c r="H44" s="25">
        <v>8375</v>
      </c>
      <c r="I44" s="25">
        <v>25000</v>
      </c>
      <c r="J44" s="29"/>
      <c r="K44" s="41" t="s">
        <v>67</v>
      </c>
    </row>
    <row r="45" spans="1:10" ht="13.5" thickBot="1">
      <c r="A45" s="19"/>
      <c r="B45" s="19"/>
      <c r="C45" s="23" t="s">
        <v>17</v>
      </c>
      <c r="D45" s="33"/>
      <c r="E45" s="26">
        <f>SUM(E40:E44)</f>
        <v>230211.21000000002</v>
      </c>
      <c r="F45" s="26"/>
      <c r="G45" s="33">
        <f>SUM(G40:G44)</f>
        <v>197500</v>
      </c>
      <c r="H45" s="33">
        <f>SUM(H40:H44)</f>
        <v>186075</v>
      </c>
      <c r="I45" s="33">
        <f>SUM(I40:I44)</f>
        <v>160600</v>
      </c>
      <c r="J45" s="29"/>
    </row>
    <row r="46" spans="1:10" ht="13.5" thickTop="1">
      <c r="A46" s="4" t="s">
        <v>18</v>
      </c>
      <c r="B46" s="2">
        <v>52070000</v>
      </c>
      <c r="C46" s="3" t="s">
        <v>19</v>
      </c>
      <c r="D46" s="25"/>
      <c r="E46" s="27">
        <v>205</v>
      </c>
      <c r="G46" s="32">
        <v>225</v>
      </c>
      <c r="H46" s="25">
        <v>225</v>
      </c>
      <c r="I46" s="27">
        <v>225</v>
      </c>
      <c r="J46" s="29"/>
    </row>
    <row r="47" spans="1:10" ht="12.75">
      <c r="A47" s="2"/>
      <c r="B47" s="2">
        <v>52100300</v>
      </c>
      <c r="C47" s="3" t="s">
        <v>20</v>
      </c>
      <c r="D47" s="25"/>
      <c r="E47" s="27">
        <v>6450</v>
      </c>
      <c r="G47" s="32">
        <v>6500</v>
      </c>
      <c r="H47" s="25">
        <v>6299</v>
      </c>
      <c r="I47" s="27">
        <v>6100</v>
      </c>
      <c r="J47" s="29"/>
    </row>
    <row r="48" spans="1:10" ht="12.75">
      <c r="A48" s="2"/>
      <c r="B48" s="2">
        <v>52170000</v>
      </c>
      <c r="C48" s="3" t="s">
        <v>21</v>
      </c>
      <c r="D48" s="25"/>
      <c r="E48" s="27">
        <v>158</v>
      </c>
      <c r="G48" s="32">
        <v>250</v>
      </c>
      <c r="H48" s="25">
        <v>250</v>
      </c>
      <c r="I48" s="27">
        <v>200</v>
      </c>
      <c r="J48" s="29"/>
    </row>
    <row r="49" spans="1:11" ht="12.75">
      <c r="A49" s="2"/>
      <c r="B49" s="2">
        <v>52181400</v>
      </c>
      <c r="C49" s="3" t="s">
        <v>53</v>
      </c>
      <c r="D49" s="25"/>
      <c r="E49" s="27">
        <f>52469.5+1182</f>
        <v>53651.5</v>
      </c>
      <c r="G49" s="32">
        <v>29000</v>
      </c>
      <c r="H49" s="25">
        <v>45900</v>
      </c>
      <c r="I49" s="27">
        <v>15375</v>
      </c>
      <c r="J49" s="29"/>
      <c r="K49" s="41" t="s">
        <v>59</v>
      </c>
    </row>
    <row r="50" spans="1:10" ht="12.75">
      <c r="A50" s="2"/>
      <c r="B50" s="2">
        <v>52185000</v>
      </c>
      <c r="C50" s="3" t="s">
        <v>54</v>
      </c>
      <c r="D50" s="25"/>
      <c r="E50" s="27">
        <f>7425+3200</f>
        <v>10625</v>
      </c>
      <c r="G50" s="32">
        <v>53000</v>
      </c>
      <c r="H50" s="25">
        <v>25000</v>
      </c>
      <c r="I50" s="27">
        <v>15000</v>
      </c>
      <c r="J50" s="29"/>
    </row>
    <row r="51" spans="1:10" ht="12.75">
      <c r="A51" s="2"/>
      <c r="B51" s="2">
        <v>52186300</v>
      </c>
      <c r="C51" s="3" t="s">
        <v>55</v>
      </c>
      <c r="D51" s="25"/>
      <c r="E51" s="27">
        <f>40000+21250.53</f>
        <v>61250.53</v>
      </c>
      <c r="G51" s="32">
        <v>75000</v>
      </c>
      <c r="H51" s="25">
        <v>70000</v>
      </c>
      <c r="I51" s="27">
        <v>65000</v>
      </c>
      <c r="J51" s="29"/>
    </row>
    <row r="52" spans="1:10" ht="12.75">
      <c r="A52" s="2"/>
      <c r="B52" s="2">
        <v>52190000</v>
      </c>
      <c r="C52" s="3" t="s">
        <v>25</v>
      </c>
      <c r="D52" s="25"/>
      <c r="E52" s="27">
        <v>2010.68</v>
      </c>
      <c r="G52" s="32">
        <v>2000</v>
      </c>
      <c r="H52" s="25">
        <v>2000</v>
      </c>
      <c r="I52" s="27">
        <v>1000</v>
      </c>
      <c r="J52" s="29"/>
    </row>
    <row r="53" spans="1:10" ht="12.75">
      <c r="A53" s="2"/>
      <c r="B53" s="2">
        <v>52234600</v>
      </c>
      <c r="C53" s="3" t="s">
        <v>56</v>
      </c>
      <c r="D53" s="25"/>
      <c r="E53" s="27">
        <v>0</v>
      </c>
      <c r="G53" s="32"/>
      <c r="H53" s="25"/>
      <c r="I53" s="27">
        <v>2000</v>
      </c>
      <c r="J53" s="29"/>
    </row>
    <row r="54" spans="1:11" ht="25.5">
      <c r="A54" s="2"/>
      <c r="B54" s="2"/>
      <c r="C54" s="3" t="s">
        <v>57</v>
      </c>
      <c r="D54" s="25"/>
      <c r="E54" s="27"/>
      <c r="G54" s="32"/>
      <c r="H54" s="25"/>
      <c r="I54" s="27">
        <v>50000</v>
      </c>
      <c r="J54" s="29"/>
      <c r="K54" s="41" t="s">
        <v>60</v>
      </c>
    </row>
    <row r="55" spans="1:11" ht="12.75">
      <c r="A55" s="2"/>
      <c r="B55" s="2">
        <v>52235000</v>
      </c>
      <c r="C55" s="3" t="s">
        <v>58</v>
      </c>
      <c r="D55" s="25"/>
      <c r="E55" s="27">
        <f>26095.29+25092.38+8000+11804.74</f>
        <v>70992.41</v>
      </c>
      <c r="G55" s="32">
        <v>86275</v>
      </c>
      <c r="H55" s="25">
        <v>52950</v>
      </c>
      <c r="I55" s="27">
        <v>5000</v>
      </c>
      <c r="J55" s="29"/>
      <c r="K55" s="41" t="s">
        <v>62</v>
      </c>
    </row>
    <row r="56" spans="1:10" ht="12.75">
      <c r="A56" s="2"/>
      <c r="B56" s="2">
        <v>52250000</v>
      </c>
      <c r="C56" s="3" t="s">
        <v>27</v>
      </c>
      <c r="D56" s="25"/>
      <c r="E56" s="27">
        <v>462</v>
      </c>
      <c r="G56" s="32">
        <v>1000</v>
      </c>
      <c r="H56" s="25">
        <v>1201</v>
      </c>
      <c r="I56" s="27">
        <v>500</v>
      </c>
      <c r="J56" s="29"/>
    </row>
    <row r="57" spans="1:10" ht="12.75">
      <c r="A57" s="2"/>
      <c r="B57" s="2">
        <v>52251200</v>
      </c>
      <c r="C57" s="3" t="s">
        <v>28</v>
      </c>
      <c r="D57" s="25"/>
      <c r="E57" s="27">
        <v>155</v>
      </c>
      <c r="G57" s="32">
        <v>250</v>
      </c>
      <c r="H57" s="25">
        <v>200</v>
      </c>
      <c r="I57" s="27">
        <v>200</v>
      </c>
      <c r="J57" s="29"/>
    </row>
    <row r="58" spans="1:10" ht="13.5" thickBot="1">
      <c r="A58" s="6"/>
      <c r="B58" s="6"/>
      <c r="C58" s="8" t="s">
        <v>29</v>
      </c>
      <c r="D58" s="34"/>
      <c r="E58" s="28">
        <f>SUM(E46:E57)</f>
        <v>205960.12</v>
      </c>
      <c r="G58" s="34">
        <f>SUM(G46:G57)</f>
        <v>253500</v>
      </c>
      <c r="H58" s="34">
        <f>SUM(H46:H57)</f>
        <v>204025</v>
      </c>
      <c r="I58" s="28">
        <f>SUM(I46:I57)</f>
        <v>160600</v>
      </c>
      <c r="J58" s="29"/>
    </row>
    <row r="59" spans="3:10" ht="12.75">
      <c r="C59" s="3"/>
      <c r="D59" s="27"/>
      <c r="E59" s="27"/>
      <c r="F59" s="27"/>
      <c r="G59" s="27"/>
      <c r="H59" s="27"/>
      <c r="I59" s="27"/>
      <c r="J59" s="29"/>
    </row>
    <row r="60" spans="3:9" ht="12.75">
      <c r="C60" s="24"/>
      <c r="F60" s="48"/>
      <c r="G60" s="22" t="s">
        <v>1</v>
      </c>
      <c r="H60" s="22"/>
      <c r="I60" s="22"/>
    </row>
    <row r="62" ht="12.75">
      <c r="A62" s="50" t="s">
        <v>50</v>
      </c>
    </row>
    <row r="64" ht="12.75">
      <c r="A64" s="51" t="s">
        <v>63</v>
      </c>
    </row>
    <row r="65" ht="12.75">
      <c r="A65" s="51" t="s">
        <v>64</v>
      </c>
    </row>
    <row r="66" ht="12.75">
      <c r="A66" s="51" t="s">
        <v>65</v>
      </c>
    </row>
    <row r="67" ht="12.75">
      <c r="A67" s="51" t="s">
        <v>66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50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2010-05-06T22:10:43Z</cp:lastPrinted>
  <dcterms:created xsi:type="dcterms:W3CDTF">2004-07-12T16:09:55Z</dcterms:created>
  <dcterms:modified xsi:type="dcterms:W3CDTF">2010-06-11T21:18:06Z</dcterms:modified>
  <cp:category/>
  <cp:version/>
  <cp:contentType/>
  <cp:contentStatus/>
</cp:coreProperties>
</file>