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1"/>
  </bookViews>
  <sheets>
    <sheet name="BP JAN " sheetId="1" r:id="rId1"/>
    <sheet name="BP FEB " sheetId="2" r:id="rId2"/>
  </sheets>
  <definedNames>
    <definedName name="_xlnm.Print_Area" localSheetId="1">'BP FEB '!$A$1:$G$95</definedName>
    <definedName name="_xlnm.Print_Area" localSheetId="0">'BP JAN '!$A$1:$F$99</definedName>
  </definedNames>
  <calcPr fullCalcOnLoad="1"/>
</workbook>
</file>

<file path=xl/sharedStrings.xml><?xml version="1.0" encoding="utf-8"?>
<sst xmlns="http://schemas.openxmlformats.org/spreadsheetml/2006/main" count="158" uniqueCount="56">
  <si>
    <t>CLOVER FLAT LANDFILL DISPOSAL AND RECYCLING REPORT</t>
  </si>
  <si>
    <t xml:space="preserve"> </t>
  </si>
  <si>
    <t xml:space="preserve">TONS OF INCOMING SOLID WASTE FOR DISPOSAL </t>
  </si>
  <si>
    <t>PUBLIC</t>
  </si>
  <si>
    <t>UVDS</t>
  </si>
  <si>
    <t>UVDS-Green / Wood residential and commercial curbside carts</t>
  </si>
  <si>
    <t>UVR-Green / Wood / Straw residential and commercial drop boxes</t>
  </si>
  <si>
    <t>UVR Asphalt / residential and commercial drop boxes</t>
  </si>
  <si>
    <t>UVR Dirt / residential and commercial drop boxes</t>
  </si>
  <si>
    <t>UVR Concrete / residential and commercial drop boxes</t>
  </si>
  <si>
    <t xml:space="preserve">  </t>
  </si>
  <si>
    <t xml:space="preserve">    Paper</t>
  </si>
  <si>
    <t xml:space="preserve">    Plastic</t>
  </si>
  <si>
    <t xml:space="preserve">    Glass</t>
  </si>
  <si>
    <t xml:space="preserve">    Metal/Aluminum</t>
  </si>
  <si>
    <t xml:space="preserve">    Oil</t>
  </si>
  <si>
    <t xml:space="preserve">    Batteries</t>
  </si>
  <si>
    <t xml:space="preserve">    CRT/TVs</t>
  </si>
  <si>
    <t xml:space="preserve">    Switches</t>
  </si>
  <si>
    <t xml:space="preserve">CFL PUBLIC RECYCLED  </t>
  </si>
  <si>
    <t xml:space="preserve">Green / Wood </t>
  </si>
  <si>
    <t>Asphalt</t>
  </si>
  <si>
    <t xml:space="preserve">Dirt </t>
  </si>
  <si>
    <t>Concrete</t>
  </si>
  <si>
    <t>Metals</t>
  </si>
  <si>
    <t>TOTAL RECYCLED TONS</t>
  </si>
  <si>
    <t xml:space="preserve">TOTAL TONS RECEIVED BY CFL </t>
  </si>
  <si>
    <t xml:space="preserve">TOTAL TONS RECYCLED  </t>
  </si>
  <si>
    <t xml:space="preserve">TOTAL TONS &amp; % SOLID WASTE DISPOSED </t>
  </si>
  <si>
    <t>TONS USED FOR ADC (GROUND)</t>
  </si>
  <si>
    <t xml:space="preserve">CU YD of Clean Green Shipped to UVR  </t>
  </si>
  <si>
    <t xml:space="preserve">CU YD of Clean Green Shipped to Biomas  </t>
  </si>
  <si>
    <t>TOTAL INCOMING TONS/VEHS PER DAY</t>
  </si>
  <si>
    <t># VEHS PUBLIC</t>
  </si>
  <si>
    <t>#VEHS UVDS</t>
  </si>
  <si>
    <t># VEHS UVR</t>
  </si>
  <si>
    <t>TOTAL INCOMING TONS</t>
  </si>
  <si>
    <t xml:space="preserve">    Freon</t>
  </si>
  <si>
    <t xml:space="preserve">    Paint</t>
  </si>
  <si>
    <t>Pressure Treated Wood</t>
  </si>
  <si>
    <t>C &amp; D</t>
  </si>
  <si>
    <t>TOTAL TONS</t>
  </si>
  <si>
    <t>UVDS          C &amp; D TONS FROM TOTAL</t>
  </si>
  <si>
    <t xml:space="preserve">UVDS C &amp; D Processed Material </t>
  </si>
  <si>
    <t xml:space="preserve">                                                          </t>
  </si>
  <si>
    <t>UVR  &amp; UVDS RECYCLED</t>
  </si>
  <si>
    <r>
      <t>UVR DROP OFF/BUYBACK  RECYCLABLES BREAKDOWN</t>
    </r>
    <r>
      <rPr>
        <b/>
        <sz val="10"/>
        <rFont val="Arial"/>
        <family val="2"/>
      </rPr>
      <t xml:space="preserve"> </t>
    </r>
  </si>
  <si>
    <t>UVR-Cardboard</t>
  </si>
  <si>
    <t>UVR-Drywall</t>
  </si>
  <si>
    <t>UVR-Metal</t>
  </si>
  <si>
    <t xml:space="preserve">Mixed Material </t>
  </si>
  <si>
    <t>Tires</t>
  </si>
  <si>
    <t>MONTH OF JANUARY 2009</t>
  </si>
  <si>
    <t>MONTH OF FEBRUARY 2009</t>
  </si>
  <si>
    <t xml:space="preserve">    Fluorescent Lamps</t>
  </si>
  <si>
    <t xml:space="preserve">UVR DROP OFF/BUYBACK  RECYCLABLES BREAKDOWN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</si>
</sst>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  <numFmt numFmtId="169" formatCode="0.000"/>
    <numFmt numFmtId="170" formatCode="[$-409]dddd\,\ mmmm\ dd\,\ yyyy"/>
    <numFmt numFmtId="171" formatCode="[$-409]h:mm:ss\ AM/PM"/>
    <numFmt numFmtId="172" formatCode="#,##0.0_);\(#,##0.0\)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20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4" fillId="0" borderId="10" xfId="58" applyFont="1" applyBorder="1" applyAlignment="1">
      <alignment horizontal="left"/>
      <protection/>
    </xf>
    <xf numFmtId="0" fontId="4" fillId="0" borderId="11" xfId="58" applyFont="1" applyBorder="1" applyAlignment="1">
      <alignment horizontal="center"/>
      <protection/>
    </xf>
    <xf numFmtId="2" fontId="4" fillId="0" borderId="11" xfId="58" applyNumberFormat="1" applyFont="1" applyBorder="1" applyAlignment="1">
      <alignment horizontal="center"/>
      <protection/>
    </xf>
    <xf numFmtId="0" fontId="5" fillId="0" borderId="12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6" fillId="0" borderId="0" xfId="58" applyFont="1">
      <alignment/>
      <protection/>
    </xf>
    <xf numFmtId="0" fontId="4" fillId="0" borderId="13" xfId="58" applyFont="1" applyBorder="1" applyAlignment="1">
      <alignment horizontal="left"/>
      <protection/>
    </xf>
    <xf numFmtId="0" fontId="4" fillId="0" borderId="14" xfId="58" applyFont="1" applyBorder="1" applyAlignment="1">
      <alignment horizontal="center"/>
      <protection/>
    </xf>
    <xf numFmtId="2" fontId="4" fillId="0" borderId="14" xfId="58" applyNumberFormat="1" applyFont="1" applyBorder="1" applyAlignment="1">
      <alignment horizontal="center"/>
      <protection/>
    </xf>
    <xf numFmtId="0" fontId="5" fillId="0" borderId="15" xfId="58" applyFont="1" applyBorder="1" applyAlignment="1">
      <alignment horizontal="center"/>
      <protection/>
    </xf>
    <xf numFmtId="0" fontId="4" fillId="0" borderId="0" xfId="58" applyFont="1" applyBorder="1" applyAlignment="1">
      <alignment horizontal="left"/>
      <protection/>
    </xf>
    <xf numFmtId="0" fontId="4" fillId="0" borderId="0" xfId="58" applyFont="1" applyBorder="1" applyAlignment="1">
      <alignment horizontal="center"/>
      <protection/>
    </xf>
    <xf numFmtId="2" fontId="4" fillId="0" borderId="0" xfId="58" applyNumberFormat="1" applyFont="1" applyBorder="1" applyAlignment="1">
      <alignment horizontal="center"/>
      <protection/>
    </xf>
    <xf numFmtId="0" fontId="6" fillId="0" borderId="0" xfId="58" applyFont="1" applyBorder="1">
      <alignment/>
      <protection/>
    </xf>
    <xf numFmtId="0" fontId="7" fillId="0" borderId="16" xfId="58" applyFont="1" applyFill="1" applyBorder="1" applyAlignment="1">
      <alignment horizontal="left" vertical="justify"/>
      <protection/>
    </xf>
    <xf numFmtId="0" fontId="8" fillId="0" borderId="0" xfId="58" applyFont="1" applyFill="1" applyBorder="1" applyAlignment="1">
      <alignment horizontal="right" vertical="justify"/>
      <protection/>
    </xf>
    <xf numFmtId="2" fontId="9" fillId="0" borderId="0" xfId="44" applyNumberFormat="1" applyFont="1" applyFill="1" applyBorder="1" applyAlignment="1">
      <alignment/>
    </xf>
    <xf numFmtId="164" fontId="7" fillId="0" borderId="0" xfId="44" applyNumberFormat="1" applyFont="1" applyFill="1" applyAlignment="1">
      <alignment horizontal="left" vertical="justify"/>
    </xf>
    <xf numFmtId="0" fontId="10" fillId="0" borderId="0" xfId="58" applyFont="1" applyFill="1">
      <alignment/>
      <protection/>
    </xf>
    <xf numFmtId="0" fontId="10" fillId="0" borderId="0" xfId="58" applyFont="1" applyFill="1" applyAlignment="1">
      <alignment horizontal="right"/>
      <protection/>
    </xf>
    <xf numFmtId="0" fontId="8" fillId="0" borderId="0" xfId="58" applyFont="1" applyFill="1" applyBorder="1" applyAlignment="1">
      <alignment horizontal="left" vertical="justify"/>
      <protection/>
    </xf>
    <xf numFmtId="2" fontId="8" fillId="0" borderId="0" xfId="44" applyNumberFormat="1" applyFont="1" applyFill="1" applyBorder="1" applyAlignment="1">
      <alignment/>
    </xf>
    <xf numFmtId="10" fontId="7" fillId="0" borderId="0" xfId="44" applyNumberFormat="1" applyFont="1" applyFill="1" applyAlignment="1">
      <alignment horizontal="right" vertical="justify"/>
    </xf>
    <xf numFmtId="0" fontId="11" fillId="0" borderId="0" xfId="58" applyFont="1" applyFill="1" applyBorder="1" applyAlignment="1">
      <alignment horizontal="right" vertical="justify"/>
      <protection/>
    </xf>
    <xf numFmtId="0" fontId="7" fillId="0" borderId="0" xfId="58" applyFont="1" applyFill="1" applyBorder="1" applyAlignment="1">
      <alignment horizontal="left" vertical="justify"/>
      <protection/>
    </xf>
    <xf numFmtId="2" fontId="7" fillId="0" borderId="16" xfId="44" applyNumberFormat="1" applyFont="1" applyFill="1" applyBorder="1" applyAlignment="1">
      <alignment/>
    </xf>
    <xf numFmtId="2" fontId="7" fillId="0" borderId="0" xfId="44" applyNumberFormat="1" applyFont="1" applyFill="1" applyBorder="1" applyAlignment="1">
      <alignment/>
    </xf>
    <xf numFmtId="0" fontId="7" fillId="0" borderId="16" xfId="58" applyFont="1" applyFill="1" applyBorder="1">
      <alignment/>
      <protection/>
    </xf>
    <xf numFmtId="164" fontId="7" fillId="0" borderId="0" xfId="44" applyNumberFormat="1" applyFont="1" applyFill="1" applyBorder="1" applyAlignment="1">
      <alignment/>
    </xf>
    <xf numFmtId="164" fontId="7" fillId="0" borderId="0" xfId="44" applyNumberFormat="1" applyFont="1" applyFill="1" applyBorder="1" applyAlignment="1">
      <alignment horizontal="right"/>
    </xf>
    <xf numFmtId="164" fontId="10" fillId="0" borderId="0" xfId="44" applyNumberFormat="1" applyFont="1" applyFill="1" applyBorder="1" applyAlignment="1">
      <alignment/>
    </xf>
    <xf numFmtId="0" fontId="8" fillId="0" borderId="0" xfId="58" applyFont="1" applyFill="1" applyBorder="1">
      <alignment/>
      <protection/>
    </xf>
    <xf numFmtId="164" fontId="8" fillId="0" borderId="0" xfId="44" applyNumberFormat="1" applyFont="1" applyFill="1" applyBorder="1" applyAlignment="1">
      <alignment/>
    </xf>
    <xf numFmtId="164" fontId="8" fillId="0" borderId="0" xfId="44" applyNumberFormat="1" applyFont="1" applyFill="1" applyBorder="1" applyAlignment="1">
      <alignment horizontal="right"/>
    </xf>
    <xf numFmtId="2" fontId="8" fillId="0" borderId="17" xfId="44" applyNumberFormat="1" applyFont="1" applyFill="1" applyBorder="1" applyAlignment="1">
      <alignment horizontal="right"/>
    </xf>
    <xf numFmtId="164" fontId="7" fillId="0" borderId="0" xfId="44" applyNumberFormat="1" applyFont="1" applyFill="1" applyBorder="1" applyAlignment="1">
      <alignment/>
    </xf>
    <xf numFmtId="2" fontId="8" fillId="0" borderId="18" xfId="44" applyNumberFormat="1" applyFont="1" applyFill="1" applyBorder="1" applyAlignment="1">
      <alignment horizontal="right"/>
    </xf>
    <xf numFmtId="2" fontId="7" fillId="0" borderId="0" xfId="44" applyNumberFormat="1" applyFont="1" applyFill="1" applyBorder="1" applyAlignment="1">
      <alignment horizontal="right"/>
    </xf>
    <xf numFmtId="0" fontId="9" fillId="0" borderId="19" xfId="58" applyFont="1" applyFill="1" applyBorder="1">
      <alignment/>
      <protection/>
    </xf>
    <xf numFmtId="164" fontId="8" fillId="0" borderId="20" xfId="44" applyNumberFormat="1" applyFont="1" applyFill="1" applyBorder="1" applyAlignment="1">
      <alignment/>
    </xf>
    <xf numFmtId="164" fontId="8" fillId="0" borderId="20" xfId="44" applyNumberFormat="1" applyFont="1" applyFill="1" applyBorder="1" applyAlignment="1">
      <alignment horizontal="right"/>
    </xf>
    <xf numFmtId="2" fontId="8" fillId="0" borderId="21" xfId="44" applyNumberFormat="1" applyFont="1" applyFill="1" applyBorder="1" applyAlignment="1">
      <alignment horizontal="right"/>
    </xf>
    <xf numFmtId="0" fontId="8" fillId="0" borderId="0" xfId="58" applyFont="1">
      <alignment/>
      <protection/>
    </xf>
    <xf numFmtId="164" fontId="8" fillId="0" borderId="0" xfId="44" applyNumberFormat="1" applyFont="1" applyFill="1" applyAlignment="1">
      <alignment/>
    </xf>
    <xf numFmtId="0" fontId="8" fillId="0" borderId="0" xfId="58" applyFont="1" applyFill="1" applyAlignment="1">
      <alignment/>
      <protection/>
    </xf>
    <xf numFmtId="164" fontId="8" fillId="0" borderId="0" xfId="44" applyNumberFormat="1" applyFont="1" applyFill="1" applyAlignment="1">
      <alignment horizontal="right"/>
    </xf>
    <xf numFmtId="164" fontId="7" fillId="0" borderId="0" xfId="44" applyNumberFormat="1" applyFont="1" applyFill="1" applyAlignment="1">
      <alignment/>
    </xf>
    <xf numFmtId="0" fontId="8" fillId="0" borderId="0" xfId="58" applyFont="1" applyFill="1" applyAlignment="1">
      <alignment horizontal="left" vertical="justify"/>
      <protection/>
    </xf>
    <xf numFmtId="2" fontId="8" fillId="0" borderId="0" xfId="44" applyNumberFormat="1" applyFont="1" applyFill="1" applyBorder="1" applyAlignment="1">
      <alignment horizontal="right"/>
    </xf>
    <xf numFmtId="0" fontId="10" fillId="0" borderId="0" xfId="58" applyFont="1" applyFill="1" applyAlignment="1">
      <alignment horizontal="left"/>
      <protection/>
    </xf>
    <xf numFmtId="1" fontId="7" fillId="0" borderId="0" xfId="58" applyNumberFormat="1" applyFont="1" applyFill="1" applyBorder="1" applyAlignment="1">
      <alignment horizontal="right" vertical="justify"/>
      <protection/>
    </xf>
    <xf numFmtId="0" fontId="9" fillId="0" borderId="0" xfId="58" applyFont="1" applyFill="1" applyBorder="1" applyAlignment="1">
      <alignment horizontal="left" vertical="justify"/>
      <protection/>
    </xf>
    <xf numFmtId="2" fontId="7" fillId="0" borderId="16" xfId="58" applyNumberFormat="1" applyFont="1" applyFill="1" applyBorder="1" applyAlignment="1">
      <alignment horizontal="right" vertical="justify"/>
      <protection/>
    </xf>
    <xf numFmtId="0" fontId="13" fillId="0" borderId="0" xfId="58" applyFont="1" applyFill="1" applyBorder="1" applyAlignment="1">
      <alignment horizontal="left" vertical="justify"/>
      <protection/>
    </xf>
    <xf numFmtId="2" fontId="10" fillId="0" borderId="0" xfId="44" applyNumberFormat="1" applyFont="1" applyFill="1" applyBorder="1" applyAlignment="1">
      <alignment/>
    </xf>
    <xf numFmtId="0" fontId="0" fillId="0" borderId="0" xfId="58" applyFont="1">
      <alignment/>
      <protection/>
    </xf>
    <xf numFmtId="0" fontId="9" fillId="0" borderId="0" xfId="58" applyFont="1" applyFill="1" applyAlignment="1">
      <alignment horizontal="left" vertical="justify"/>
      <protection/>
    </xf>
    <xf numFmtId="2" fontId="7" fillId="0" borderId="17" xfId="44" applyNumberFormat="1" applyFont="1" applyFill="1" applyBorder="1" applyAlignment="1">
      <alignment horizontal="right"/>
    </xf>
    <xf numFmtId="10" fontId="7" fillId="0" borderId="17" xfId="44" applyNumberFormat="1" applyFont="1" applyFill="1" applyBorder="1" applyAlignment="1">
      <alignment horizontal="center" vertical="justify"/>
    </xf>
    <xf numFmtId="2" fontId="9" fillId="0" borderId="0" xfId="58" applyNumberFormat="1" applyFont="1" applyFill="1" applyAlignment="1">
      <alignment horizontal="left" vertical="justify" readingOrder="1"/>
      <protection/>
    </xf>
    <xf numFmtId="0" fontId="13" fillId="0" borderId="0" xfId="58" applyFont="1" applyFill="1" applyBorder="1" applyAlignment="1">
      <alignment horizontal="right"/>
      <protection/>
    </xf>
    <xf numFmtId="0" fontId="14" fillId="0" borderId="0" xfId="58" applyFont="1" applyFill="1" applyBorder="1" applyAlignment="1">
      <alignment horizontal="left"/>
      <protection/>
    </xf>
    <xf numFmtId="2" fontId="7" fillId="0" borderId="18" xfId="44" applyNumberFormat="1" applyFont="1" applyFill="1" applyBorder="1" applyAlignment="1">
      <alignment horizontal="right" vertical="justify"/>
    </xf>
    <xf numFmtId="2" fontId="14" fillId="0" borderId="0" xfId="44" applyNumberFormat="1" applyFont="1" applyFill="1" applyBorder="1" applyAlignment="1">
      <alignment horizontal="right" vertical="justify"/>
    </xf>
    <xf numFmtId="14" fontId="9" fillId="0" borderId="0" xfId="58" applyNumberFormat="1" applyFont="1" applyFill="1" applyAlignment="1">
      <alignment horizontal="left"/>
      <protection/>
    </xf>
    <xf numFmtId="165" fontId="8" fillId="0" borderId="0" xfId="58" applyNumberFormat="1" applyFont="1" applyFill="1" applyBorder="1" applyAlignment="1">
      <alignment/>
      <protection/>
    </xf>
    <xf numFmtId="165" fontId="9" fillId="0" borderId="0" xfId="58" applyNumberFormat="1" applyFont="1" applyFill="1" applyBorder="1" applyAlignment="1">
      <alignment/>
      <protection/>
    </xf>
    <xf numFmtId="165" fontId="9" fillId="0" borderId="0" xfId="44" applyNumberFormat="1" applyFont="1" applyFill="1" applyAlignment="1">
      <alignment/>
    </xf>
    <xf numFmtId="0" fontId="15" fillId="0" borderId="0" xfId="58" applyFont="1" applyFill="1" applyBorder="1" applyAlignment="1">
      <alignment horizontal="left" vertical="justify"/>
      <protection/>
    </xf>
    <xf numFmtId="2" fontId="10" fillId="0" borderId="0" xfId="58" applyNumberFormat="1" applyFont="1" applyFill="1">
      <alignment/>
      <protection/>
    </xf>
    <xf numFmtId="2" fontId="7" fillId="0" borderId="17" xfId="44" applyNumberFormat="1" applyFont="1" applyFill="1" applyBorder="1" applyAlignment="1">
      <alignment/>
    </xf>
    <xf numFmtId="14" fontId="13" fillId="0" borderId="0" xfId="58" applyNumberFormat="1" applyFont="1" applyFill="1" applyBorder="1" applyAlignment="1">
      <alignment horizontal="left"/>
      <protection/>
    </xf>
    <xf numFmtId="165" fontId="13" fillId="0" borderId="0" xfId="44" applyNumberFormat="1" applyFont="1" applyFill="1" applyBorder="1" applyAlignment="1">
      <alignment/>
    </xf>
    <xf numFmtId="165" fontId="10" fillId="0" borderId="0" xfId="44" applyNumberFormat="1" applyFont="1" applyFill="1" applyBorder="1" applyAlignment="1">
      <alignment horizontal="right"/>
    </xf>
    <xf numFmtId="2" fontId="10" fillId="0" borderId="0" xfId="58" applyNumberFormat="1" applyFont="1" applyFill="1" applyBorder="1">
      <alignment/>
      <protection/>
    </xf>
    <xf numFmtId="165" fontId="10" fillId="0" borderId="0" xfId="58" applyNumberFormat="1" applyFont="1" applyFill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Border="1">
      <alignment/>
      <protection/>
    </xf>
    <xf numFmtId="14" fontId="13" fillId="0" borderId="0" xfId="58" applyNumberFormat="1" applyFont="1" applyFill="1" applyBorder="1" applyAlignment="1">
      <alignment/>
      <protection/>
    </xf>
    <xf numFmtId="14" fontId="13" fillId="0" borderId="0" xfId="58" applyNumberFormat="1" applyFont="1" applyFill="1" applyBorder="1" applyAlignment="1">
      <alignment horizontal="right"/>
      <protection/>
    </xf>
    <xf numFmtId="2" fontId="13" fillId="0" borderId="0" xfId="58" applyNumberFormat="1" applyFont="1" applyFill="1" applyBorder="1">
      <alignment/>
      <protection/>
    </xf>
    <xf numFmtId="165" fontId="7" fillId="0" borderId="17" xfId="58" applyNumberFormat="1" applyFont="1" applyFill="1" applyBorder="1">
      <alignment/>
      <protection/>
    </xf>
    <xf numFmtId="0" fontId="0" fillId="0" borderId="0" xfId="58" applyFont="1" applyFill="1">
      <alignment/>
      <protection/>
    </xf>
    <xf numFmtId="0" fontId="13" fillId="0" borderId="0" xfId="58" applyFont="1" applyBorder="1" applyAlignment="1">
      <alignment/>
      <protection/>
    </xf>
    <xf numFmtId="0" fontId="13" fillId="0" borderId="0" xfId="58" applyFont="1" applyBorder="1" applyAlignment="1">
      <alignment horizontal="right"/>
      <protection/>
    </xf>
    <xf numFmtId="0" fontId="13" fillId="0" borderId="0" xfId="58" applyFont="1">
      <alignment/>
      <protection/>
    </xf>
    <xf numFmtId="0" fontId="13" fillId="0" borderId="0" xfId="58" applyFont="1" applyAlignment="1">
      <alignment horizontal="right"/>
      <protection/>
    </xf>
    <xf numFmtId="2" fontId="13" fillId="0" borderId="0" xfId="58" applyNumberFormat="1" applyFont="1">
      <alignment/>
      <protection/>
    </xf>
    <xf numFmtId="0" fontId="8" fillId="0" borderId="0" xfId="58" applyFont="1" applyFill="1">
      <alignment/>
      <protection/>
    </xf>
    <xf numFmtId="0" fontId="8" fillId="0" borderId="17" xfId="58" applyFont="1" applyBorder="1">
      <alignment/>
      <protection/>
    </xf>
    <xf numFmtId="0" fontId="8" fillId="0" borderId="17" xfId="58" applyFont="1" applyBorder="1" applyAlignment="1">
      <alignment horizontal="center" wrapText="1"/>
      <protection/>
    </xf>
    <xf numFmtId="14" fontId="8" fillId="0" borderId="0" xfId="58" applyNumberFormat="1" applyFont="1" applyFill="1">
      <alignment/>
      <protection/>
    </xf>
    <xf numFmtId="164" fontId="8" fillId="0" borderId="0" xfId="44" applyNumberFormat="1" applyFont="1" applyFill="1" applyAlignment="1">
      <alignment horizontal="center"/>
    </xf>
    <xf numFmtId="1" fontId="8" fillId="0" borderId="0" xfId="58" applyNumberFormat="1" applyFont="1" applyAlignment="1">
      <alignment horizontal="center"/>
      <protection/>
    </xf>
    <xf numFmtId="164" fontId="8" fillId="0" borderId="17" xfId="44" applyNumberFormat="1" applyFont="1" applyFill="1" applyBorder="1" applyAlignment="1">
      <alignment horizontal="center"/>
    </xf>
    <xf numFmtId="0" fontId="8" fillId="0" borderId="17" xfId="44" applyNumberFormat="1" applyFont="1" applyFill="1" applyBorder="1" applyAlignment="1">
      <alignment horizontal="center"/>
    </xf>
    <xf numFmtId="0" fontId="8" fillId="0" borderId="0" xfId="58" applyFont="1" applyAlignment="1">
      <alignment horizontal="right"/>
      <protection/>
    </xf>
    <xf numFmtId="0" fontId="10" fillId="0" borderId="0" xfId="58" applyFont="1" applyAlignment="1">
      <alignment horizontal="left"/>
      <protection/>
    </xf>
    <xf numFmtId="164" fontId="13" fillId="0" borderId="0" xfId="44" applyNumberFormat="1" applyFont="1" applyFill="1" applyAlignment="1">
      <alignment/>
    </xf>
    <xf numFmtId="2" fontId="13" fillId="0" borderId="0" xfId="44" applyNumberFormat="1" applyFont="1" applyFill="1" applyAlignment="1">
      <alignment/>
    </xf>
    <xf numFmtId="164" fontId="13" fillId="0" borderId="0" xfId="44" applyNumberFormat="1" applyFont="1" applyFill="1" applyAlignment="1">
      <alignment/>
    </xf>
    <xf numFmtId="164" fontId="8" fillId="0" borderId="0" xfId="58" applyNumberFormat="1" applyFont="1" applyAlignment="1">
      <alignment/>
      <protection/>
    </xf>
    <xf numFmtId="0" fontId="11" fillId="0" borderId="0" xfId="58" applyFont="1">
      <alignment/>
      <protection/>
    </xf>
    <xf numFmtId="0" fontId="11" fillId="0" borderId="0" xfId="58" applyFont="1" applyAlignment="1">
      <alignment/>
      <protection/>
    </xf>
    <xf numFmtId="0" fontId="11" fillId="0" borderId="0" xfId="58" applyFont="1" applyAlignment="1">
      <alignment horizontal="right"/>
      <protection/>
    </xf>
    <xf numFmtId="2" fontId="11" fillId="0" borderId="0" xfId="58" applyNumberFormat="1" applyFont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Alignment="1">
      <alignment horizontal="right"/>
      <protection/>
    </xf>
    <xf numFmtId="2" fontId="0" fillId="0" borderId="0" xfId="58" applyNumberFormat="1" applyFont="1">
      <alignment/>
      <protection/>
    </xf>
    <xf numFmtId="164" fontId="8" fillId="0" borderId="0" xfId="44" applyNumberFormat="1" applyFont="1" applyFill="1" applyAlignment="1">
      <alignment/>
    </xf>
    <xf numFmtId="0" fontId="56" fillId="0" borderId="0" xfId="58" applyFont="1">
      <alignment/>
      <protection/>
    </xf>
    <xf numFmtId="2" fontId="7" fillId="0" borderId="0" xfId="58" applyNumberFormat="1" applyFont="1" applyFill="1" applyBorder="1">
      <alignment/>
      <protection/>
    </xf>
    <xf numFmtId="165" fontId="9" fillId="0" borderId="0" xfId="58" applyNumberFormat="1" applyFont="1" applyFill="1" applyBorder="1" applyAlignment="1">
      <alignment horizontal="center"/>
      <protection/>
    </xf>
    <xf numFmtId="0" fontId="4" fillId="0" borderId="11" xfId="58" applyFont="1" applyBorder="1" applyAlignment="1">
      <alignment horizontal="left"/>
      <protection/>
    </xf>
    <xf numFmtId="0" fontId="4" fillId="0" borderId="14" xfId="58" applyFont="1" applyBorder="1" applyAlignment="1">
      <alignment horizontal="left"/>
      <protection/>
    </xf>
    <xf numFmtId="0" fontId="7" fillId="0" borderId="0" xfId="58" applyFont="1" applyFill="1" applyBorder="1">
      <alignment/>
      <protection/>
    </xf>
    <xf numFmtId="0" fontId="9" fillId="0" borderId="20" xfId="58" applyFont="1" applyFill="1" applyBorder="1">
      <alignment/>
      <protection/>
    </xf>
    <xf numFmtId="2" fontId="8" fillId="0" borderId="0" xfId="58" applyNumberFormat="1" applyFont="1" applyAlignment="1">
      <alignment horizontal="center"/>
      <protection/>
    </xf>
    <xf numFmtId="39" fontId="8" fillId="0" borderId="0" xfId="44" applyNumberFormat="1" applyFont="1" applyFill="1" applyAlignment="1">
      <alignment/>
    </xf>
    <xf numFmtId="0" fontId="8" fillId="0" borderId="17" xfId="44" applyNumberFormat="1" applyFont="1" applyFill="1" applyBorder="1" applyAlignment="1">
      <alignment horizontal="center" vertical="top"/>
    </xf>
    <xf numFmtId="165" fontId="7" fillId="0" borderId="0" xfId="58" applyNumberFormat="1" applyFont="1" applyFill="1" applyBorder="1">
      <alignment/>
      <protection/>
    </xf>
    <xf numFmtId="2" fontId="10" fillId="0" borderId="0" xfId="58" applyNumberFormat="1" applyFont="1" applyFill="1" applyAlignment="1">
      <alignment horizontal="right"/>
      <protection/>
    </xf>
    <xf numFmtId="0" fontId="10" fillId="0" borderId="0" xfId="58" applyFont="1" applyFill="1" applyBorder="1" applyAlignment="1">
      <alignment horizontal="right"/>
      <protection/>
    </xf>
    <xf numFmtId="2" fontId="10" fillId="0" borderId="0" xfId="58" applyNumberFormat="1" applyFont="1" applyFill="1" applyBorder="1" applyAlignment="1">
      <alignment horizontal="right"/>
      <protection/>
    </xf>
    <xf numFmtId="0" fontId="57" fillId="0" borderId="0" xfId="58" applyFont="1" applyFill="1" applyAlignment="1">
      <alignment horizontal="right"/>
      <protection/>
    </xf>
    <xf numFmtId="2" fontId="0" fillId="0" borderId="0" xfId="58" applyNumberFormat="1" applyFont="1" applyBorder="1">
      <alignment/>
      <protection/>
    </xf>
    <xf numFmtId="2" fontId="7" fillId="0" borderId="16" xfId="44" applyNumberFormat="1" applyFont="1" applyFill="1" applyBorder="1" applyAlignment="1">
      <alignment/>
    </xf>
    <xf numFmtId="0" fontId="9" fillId="0" borderId="0" xfId="58" applyFont="1" applyFill="1" applyBorder="1">
      <alignment/>
      <protection/>
    </xf>
    <xf numFmtId="39" fontId="8" fillId="0" borderId="18" xfId="44" applyNumberFormat="1" applyFont="1" applyFill="1" applyBorder="1" applyAlignment="1">
      <alignment horizontal="right"/>
    </xf>
    <xf numFmtId="2" fontId="8" fillId="0" borderId="0" xfId="0" applyNumberFormat="1" applyFont="1" applyAlignment="1">
      <alignment horizontal="center"/>
    </xf>
    <xf numFmtId="0" fontId="8" fillId="0" borderId="0" xfId="44" applyNumberFormat="1" applyFont="1" applyFill="1" applyAlignment="1">
      <alignment horizontal="center"/>
    </xf>
    <xf numFmtId="0" fontId="8" fillId="0" borderId="0" xfId="58" applyNumberFormat="1" applyFont="1" applyFill="1" applyAlignment="1">
      <alignment horizontal="center"/>
      <protection/>
    </xf>
    <xf numFmtId="4" fontId="8" fillId="0" borderId="0" xfId="0" applyNumberFormat="1" applyFont="1" applyAlignment="1">
      <alignment horizontal="center"/>
    </xf>
    <xf numFmtId="0" fontId="8" fillId="0" borderId="0" xfId="44" applyNumberFormat="1" applyFont="1" applyFill="1" applyBorder="1" applyAlignment="1">
      <alignment horizontal="center"/>
    </xf>
    <xf numFmtId="164" fontId="8" fillId="0" borderId="0" xfId="44" applyNumberFormat="1" applyFont="1" applyFill="1" applyBorder="1" applyAlignment="1">
      <alignment horizontal="center"/>
    </xf>
    <xf numFmtId="0" fontId="8" fillId="0" borderId="0" xfId="58" applyNumberFormat="1" applyFont="1" applyFill="1" applyBorder="1" applyAlignment="1">
      <alignment horizontal="center"/>
      <protection/>
    </xf>
    <xf numFmtId="0" fontId="8" fillId="0" borderId="0" xfId="58" applyNumberFormat="1" applyFont="1" applyBorder="1" applyAlignment="1">
      <alignment horizontal="center"/>
      <protection/>
    </xf>
    <xf numFmtId="0" fontId="8" fillId="0" borderId="0" xfId="58" applyNumberFormat="1" applyFont="1" applyAlignment="1">
      <alignment horizontal="center"/>
      <protection/>
    </xf>
    <xf numFmtId="4" fontId="8" fillId="0" borderId="0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0" fontId="8" fillId="0" borderId="17" xfId="58" applyNumberFormat="1" applyFont="1" applyBorder="1" applyAlignment="1">
      <alignment horizontal="center"/>
      <protection/>
    </xf>
    <xf numFmtId="39" fontId="8" fillId="0" borderId="0" xfId="44" applyNumberFormat="1" applyFont="1" applyFill="1" applyAlignment="1">
      <alignment horizontal="center"/>
    </xf>
    <xf numFmtId="164" fontId="8" fillId="0" borderId="18" xfId="44" applyNumberFormat="1" applyFont="1" applyFill="1" applyBorder="1" applyAlignment="1">
      <alignment horizontal="right"/>
    </xf>
    <xf numFmtId="2" fontId="8" fillId="0" borderId="22" xfId="44" applyNumberFormat="1" applyFont="1" applyFill="1" applyBorder="1" applyAlignment="1">
      <alignment horizontal="right"/>
    </xf>
    <xf numFmtId="2" fontId="8" fillId="0" borderId="0" xfId="44" applyNumberFormat="1" applyFont="1" applyFill="1" applyAlignment="1">
      <alignment horizontal="right"/>
    </xf>
    <xf numFmtId="0" fontId="16" fillId="0" borderId="10" xfId="58" applyFont="1" applyBorder="1" applyAlignment="1">
      <alignment horizontal="left"/>
      <protection/>
    </xf>
    <xf numFmtId="0" fontId="16" fillId="0" borderId="11" xfId="58" applyFont="1" applyBorder="1" applyAlignment="1">
      <alignment horizontal="left"/>
      <protection/>
    </xf>
    <xf numFmtId="0" fontId="16" fillId="0" borderId="11" xfId="58" applyFont="1" applyBorder="1" applyAlignment="1">
      <alignment horizontal="center"/>
      <protection/>
    </xf>
    <xf numFmtId="2" fontId="16" fillId="0" borderId="11" xfId="58" applyNumberFormat="1" applyFont="1" applyBorder="1" applyAlignment="1">
      <alignment horizontal="center"/>
      <protection/>
    </xf>
    <xf numFmtId="0" fontId="16" fillId="0" borderId="12" xfId="58" applyFont="1" applyBorder="1" applyAlignment="1">
      <alignment horizontal="center"/>
      <protection/>
    </xf>
    <xf numFmtId="0" fontId="16" fillId="0" borderId="13" xfId="58" applyFont="1" applyBorder="1" applyAlignment="1">
      <alignment horizontal="left"/>
      <protection/>
    </xf>
    <xf numFmtId="0" fontId="16" fillId="0" borderId="14" xfId="58" applyFont="1" applyBorder="1" applyAlignment="1">
      <alignment horizontal="left"/>
      <protection/>
    </xf>
    <xf numFmtId="0" fontId="16" fillId="0" borderId="14" xfId="58" applyFont="1" applyBorder="1" applyAlignment="1">
      <alignment horizontal="center"/>
      <protection/>
    </xf>
    <xf numFmtId="2" fontId="16" fillId="0" borderId="14" xfId="58" applyNumberFormat="1" applyFont="1" applyBorder="1" applyAlignment="1">
      <alignment horizontal="center"/>
      <protection/>
    </xf>
    <xf numFmtId="0" fontId="16" fillId="0" borderId="15" xfId="58" applyFont="1" applyBorder="1" applyAlignment="1">
      <alignment horizontal="center"/>
      <protection/>
    </xf>
    <xf numFmtId="0" fontId="7" fillId="0" borderId="0" xfId="58" applyFont="1" applyBorder="1" applyAlignment="1">
      <alignment horizontal="center"/>
      <protection/>
    </xf>
    <xf numFmtId="0" fontId="7" fillId="0" borderId="0" xfId="58" applyFont="1" applyBorder="1" applyAlignment="1">
      <alignment horizontal="left"/>
      <protection/>
    </xf>
    <xf numFmtId="2" fontId="7" fillId="0" borderId="0" xfId="58" applyNumberFormat="1" applyFont="1" applyBorder="1" applyAlignment="1">
      <alignment horizontal="center"/>
      <protection/>
    </xf>
    <xf numFmtId="0" fontId="7" fillId="0" borderId="0" xfId="58" applyFont="1" applyFill="1">
      <alignment/>
      <protection/>
    </xf>
    <xf numFmtId="0" fontId="11" fillId="0" borderId="0" xfId="58" applyFont="1" applyFill="1" applyBorder="1" applyAlignment="1">
      <alignment horizontal="left" vertical="justify"/>
      <protection/>
    </xf>
    <xf numFmtId="2" fontId="11" fillId="0" borderId="0" xfId="44" applyNumberFormat="1" applyFont="1" applyFill="1" applyBorder="1" applyAlignment="1">
      <alignment/>
    </xf>
    <xf numFmtId="0" fontId="11" fillId="0" borderId="0" xfId="58" applyFont="1" applyFill="1" applyBorder="1">
      <alignment/>
      <protection/>
    </xf>
    <xf numFmtId="164" fontId="11" fillId="0" borderId="0" xfId="44" applyNumberFormat="1" applyFont="1" applyFill="1" applyBorder="1" applyAlignment="1">
      <alignment/>
    </xf>
    <xf numFmtId="164" fontId="11" fillId="0" borderId="0" xfId="44" applyNumberFormat="1" applyFont="1" applyFill="1" applyBorder="1" applyAlignment="1">
      <alignment horizontal="right"/>
    </xf>
    <xf numFmtId="2" fontId="11" fillId="0" borderId="17" xfId="44" applyNumberFormat="1" applyFont="1" applyFill="1" applyBorder="1" applyAlignment="1">
      <alignment horizontal="right"/>
    </xf>
    <xf numFmtId="164" fontId="11" fillId="0" borderId="0" xfId="44" applyNumberFormat="1" applyFont="1" applyFill="1" applyAlignment="1">
      <alignment/>
    </xf>
    <xf numFmtId="2" fontId="11" fillId="0" borderId="18" xfId="44" applyNumberFormat="1" applyFont="1" applyFill="1" applyBorder="1" applyAlignment="1">
      <alignment/>
    </xf>
    <xf numFmtId="164" fontId="11" fillId="0" borderId="18" xfId="44" applyNumberFormat="1" applyFont="1" applyFill="1" applyBorder="1" applyAlignment="1">
      <alignment horizontal="center"/>
    </xf>
    <xf numFmtId="0" fontId="7" fillId="0" borderId="19" xfId="58" applyFont="1" applyFill="1" applyBorder="1">
      <alignment/>
      <protection/>
    </xf>
    <xf numFmtId="0" fontId="7" fillId="0" borderId="20" xfId="58" applyFont="1" applyFill="1" applyBorder="1">
      <alignment/>
      <protection/>
    </xf>
    <xf numFmtId="164" fontId="11" fillId="0" borderId="20" xfId="44" applyNumberFormat="1" applyFont="1" applyFill="1" applyBorder="1" applyAlignment="1">
      <alignment/>
    </xf>
    <xf numFmtId="164" fontId="11" fillId="0" borderId="20" xfId="44" applyNumberFormat="1" applyFont="1" applyFill="1" applyBorder="1" applyAlignment="1">
      <alignment horizontal="right"/>
    </xf>
    <xf numFmtId="2" fontId="11" fillId="0" borderId="21" xfId="44" applyNumberFormat="1" applyFont="1" applyFill="1" applyBorder="1" applyAlignment="1">
      <alignment horizontal="right"/>
    </xf>
    <xf numFmtId="2" fontId="11" fillId="0" borderId="0" xfId="58" applyNumberFormat="1" applyFont="1" applyBorder="1">
      <alignment/>
      <protection/>
    </xf>
    <xf numFmtId="2" fontId="11" fillId="0" borderId="18" xfId="44" applyNumberFormat="1" applyFont="1" applyFill="1" applyBorder="1" applyAlignment="1">
      <alignment horizontal="right"/>
    </xf>
    <xf numFmtId="2" fontId="11" fillId="0" borderId="0" xfId="44" applyNumberFormat="1" applyFont="1" applyFill="1" applyAlignment="1">
      <alignment horizontal="right"/>
    </xf>
    <xf numFmtId="164" fontId="11" fillId="0" borderId="23" xfId="44" applyNumberFormat="1" applyFont="1" applyFill="1" applyBorder="1" applyAlignment="1">
      <alignment horizontal="center"/>
    </xf>
    <xf numFmtId="0" fontId="11" fillId="0" borderId="0" xfId="58" applyFont="1" applyFill="1" applyAlignment="1">
      <alignment/>
      <protection/>
    </xf>
    <xf numFmtId="164" fontId="11" fillId="0" borderId="0" xfId="44" applyNumberFormat="1" applyFont="1" applyFill="1" applyAlignment="1">
      <alignment horizontal="right"/>
    </xf>
    <xf numFmtId="0" fontId="11" fillId="0" borderId="0" xfId="58" applyFont="1" applyFill="1" applyAlignment="1">
      <alignment horizontal="left" vertical="justify"/>
      <protection/>
    </xf>
    <xf numFmtId="2" fontId="11" fillId="0" borderId="0" xfId="44" applyNumberFormat="1" applyFont="1" applyFill="1" applyBorder="1" applyAlignment="1">
      <alignment horizontal="right"/>
    </xf>
    <xf numFmtId="2" fontId="11" fillId="0" borderId="17" xfId="44" applyNumberFormat="1" applyFont="1" applyFill="1" applyBorder="1" applyAlignment="1">
      <alignment/>
    </xf>
    <xf numFmtId="0" fontId="7" fillId="0" borderId="0" xfId="58" applyFont="1" applyFill="1" applyAlignment="1">
      <alignment horizontal="left"/>
      <protection/>
    </xf>
    <xf numFmtId="0" fontId="7" fillId="0" borderId="0" xfId="58" applyFont="1" applyFill="1" applyAlignment="1">
      <alignment horizontal="left" vertical="justify"/>
      <protection/>
    </xf>
    <xf numFmtId="2" fontId="7" fillId="0" borderId="0" xfId="58" applyNumberFormat="1" applyFont="1" applyFill="1" applyAlignment="1">
      <alignment horizontal="left" vertical="justify" readingOrder="1"/>
      <protection/>
    </xf>
    <xf numFmtId="0" fontId="11" fillId="0" borderId="0" xfId="58" applyFont="1" applyFill="1" applyBorder="1" applyAlignment="1">
      <alignment horizontal="right"/>
      <protection/>
    </xf>
    <xf numFmtId="0" fontId="17" fillId="0" borderId="0" xfId="58" applyFont="1" applyFill="1" applyBorder="1" applyAlignment="1">
      <alignment horizontal="left"/>
      <protection/>
    </xf>
    <xf numFmtId="2" fontId="17" fillId="0" borderId="0" xfId="44" applyNumberFormat="1" applyFont="1" applyFill="1" applyBorder="1" applyAlignment="1">
      <alignment horizontal="right" vertical="justify"/>
    </xf>
    <xf numFmtId="14" fontId="7" fillId="0" borderId="0" xfId="58" applyNumberFormat="1" applyFont="1" applyFill="1" applyAlignment="1">
      <alignment horizontal="left"/>
      <protection/>
    </xf>
    <xf numFmtId="165" fontId="11" fillId="0" borderId="0" xfId="58" applyNumberFormat="1" applyFont="1" applyFill="1" applyBorder="1" applyAlignment="1">
      <alignment/>
      <protection/>
    </xf>
    <xf numFmtId="165" fontId="7" fillId="0" borderId="0" xfId="58" applyNumberFormat="1" applyFont="1" applyFill="1" applyBorder="1" applyAlignment="1">
      <alignment horizontal="center"/>
      <protection/>
    </xf>
    <xf numFmtId="165" fontId="7" fillId="0" borderId="0" xfId="44" applyNumberFormat="1" applyFont="1" applyFill="1" applyAlignment="1">
      <alignment/>
    </xf>
    <xf numFmtId="165" fontId="7" fillId="0" borderId="0" xfId="58" applyNumberFormat="1" applyFont="1" applyFill="1" applyBorder="1" applyAlignment="1">
      <alignment/>
      <protection/>
    </xf>
    <xf numFmtId="0" fontId="18" fillId="0" borderId="0" xfId="58" applyFont="1" applyFill="1" applyBorder="1" applyAlignment="1">
      <alignment horizontal="left" vertical="justify"/>
      <protection/>
    </xf>
    <xf numFmtId="2" fontId="7" fillId="0" borderId="0" xfId="58" applyNumberFormat="1" applyFont="1" applyFill="1">
      <alignment/>
      <protection/>
    </xf>
    <xf numFmtId="14" fontId="11" fillId="0" borderId="0" xfId="58" applyNumberFormat="1" applyFont="1" applyFill="1" applyBorder="1" applyAlignment="1">
      <alignment horizontal="left"/>
      <protection/>
    </xf>
    <xf numFmtId="165" fontId="11" fillId="0" borderId="0" xfId="44" applyNumberFormat="1" applyFont="1" applyFill="1" applyBorder="1" applyAlignment="1">
      <alignment/>
    </xf>
    <xf numFmtId="165" fontId="7" fillId="0" borderId="0" xfId="44" applyNumberFormat="1" applyFont="1" applyFill="1" applyBorder="1" applyAlignment="1">
      <alignment horizontal="right"/>
    </xf>
    <xf numFmtId="0" fontId="11" fillId="0" borderId="0" xfId="58" applyFont="1" applyBorder="1">
      <alignment/>
      <protection/>
    </xf>
    <xf numFmtId="0" fontId="7" fillId="0" borderId="0" xfId="58" applyFont="1" applyBorder="1">
      <alignment/>
      <protection/>
    </xf>
    <xf numFmtId="14" fontId="11" fillId="0" borderId="0" xfId="58" applyNumberFormat="1" applyFont="1" applyFill="1" applyBorder="1" applyAlignment="1">
      <alignment/>
      <protection/>
    </xf>
    <xf numFmtId="14" fontId="11" fillId="0" borderId="0" xfId="58" applyNumberFormat="1" applyFont="1" applyFill="1" applyBorder="1" applyAlignment="1">
      <alignment horizontal="right"/>
      <protection/>
    </xf>
    <xf numFmtId="2" fontId="11" fillId="0" borderId="0" xfId="58" applyNumberFormat="1" applyFont="1" applyFill="1" applyBorder="1">
      <alignment/>
      <protection/>
    </xf>
    <xf numFmtId="0" fontId="11" fillId="0" borderId="0" xfId="58" applyFont="1" applyBorder="1" applyAlignment="1">
      <alignment/>
      <protection/>
    </xf>
    <xf numFmtId="0" fontId="11" fillId="0" borderId="0" xfId="58" applyFont="1" applyBorder="1" applyAlignment="1">
      <alignment horizontal="right"/>
      <protection/>
    </xf>
    <xf numFmtId="0" fontId="11" fillId="0" borderId="0" xfId="58" applyFont="1" applyFill="1">
      <alignment/>
      <protection/>
    </xf>
    <xf numFmtId="0" fontId="11" fillId="0" borderId="17" xfId="58" applyFont="1" applyBorder="1">
      <alignment/>
      <protection/>
    </xf>
    <xf numFmtId="0" fontId="11" fillId="0" borderId="17" xfId="58" applyFont="1" applyBorder="1" applyAlignment="1">
      <alignment horizontal="center" wrapText="1"/>
      <protection/>
    </xf>
    <xf numFmtId="14" fontId="11" fillId="0" borderId="0" xfId="58" applyNumberFormat="1" applyFont="1" applyFill="1">
      <alignment/>
      <protection/>
    </xf>
    <xf numFmtId="39" fontId="11" fillId="0" borderId="0" xfId="44" applyNumberFormat="1" applyFont="1" applyFill="1" applyAlignment="1">
      <alignment horizontal="center"/>
    </xf>
    <xf numFmtId="4" fontId="11" fillId="0" borderId="0" xfId="0" applyNumberFormat="1" applyFont="1" applyAlignment="1">
      <alignment horizontal="center" wrapText="1"/>
    </xf>
    <xf numFmtId="0" fontId="11" fillId="0" borderId="0" xfId="44" applyNumberFormat="1" applyFont="1" applyFill="1" applyBorder="1" applyAlignment="1">
      <alignment horizontal="center"/>
    </xf>
    <xf numFmtId="164" fontId="11" fillId="0" borderId="0" xfId="44" applyNumberFormat="1" applyFont="1" applyFill="1" applyBorder="1" applyAlignment="1">
      <alignment horizontal="center"/>
    </xf>
    <xf numFmtId="164" fontId="11" fillId="0" borderId="0" xfId="44" applyNumberFormat="1" applyFont="1" applyFill="1" applyAlignment="1">
      <alignment horizontal="center"/>
    </xf>
    <xf numFmtId="0" fontId="58" fillId="0" borderId="0" xfId="58" applyFont="1">
      <alignment/>
      <protection/>
    </xf>
    <xf numFmtId="0" fontId="11" fillId="0" borderId="0" xfId="44" applyNumberFormat="1" applyFont="1" applyFill="1" applyAlignment="1">
      <alignment horizontal="center"/>
    </xf>
    <xf numFmtId="4" fontId="11" fillId="0" borderId="0" xfId="0" applyNumberFormat="1" applyFont="1" applyAlignment="1">
      <alignment horizontal="center"/>
    </xf>
    <xf numFmtId="2" fontId="11" fillId="0" borderId="0" xfId="44" applyNumberFormat="1" applyFont="1" applyFill="1" applyAlignment="1">
      <alignment horizontal="center"/>
    </xf>
    <xf numFmtId="2" fontId="11" fillId="0" borderId="17" xfId="44" applyNumberFormat="1" applyFont="1" applyFill="1" applyBorder="1" applyAlignment="1">
      <alignment horizontal="center"/>
    </xf>
    <xf numFmtId="4" fontId="11" fillId="0" borderId="17" xfId="0" applyNumberFormat="1" applyFont="1" applyBorder="1" applyAlignment="1">
      <alignment horizontal="center"/>
    </xf>
    <xf numFmtId="0" fontId="11" fillId="0" borderId="17" xfId="44" applyNumberFormat="1" applyFont="1" applyFill="1" applyBorder="1" applyAlignment="1">
      <alignment horizontal="center"/>
    </xf>
    <xf numFmtId="39" fontId="11" fillId="0" borderId="0" xfId="44" applyNumberFormat="1" applyFont="1" applyFill="1" applyAlignment="1">
      <alignment/>
    </xf>
    <xf numFmtId="2" fontId="11" fillId="0" borderId="0" xfId="58" applyNumberFormat="1" applyFont="1" applyAlignment="1">
      <alignment horizontal="center"/>
      <protection/>
    </xf>
    <xf numFmtId="1" fontId="11" fillId="0" borderId="0" xfId="58" applyNumberFormat="1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view="pageBreakPreview" zoomScale="75" zoomScaleNormal="75" zoomScaleSheetLayoutView="75" zoomScalePageLayoutView="0" workbookViewId="0" topLeftCell="A33">
      <selection activeCell="A34" sqref="A34"/>
    </sheetView>
  </sheetViews>
  <sheetFormatPr defaultColWidth="9.140625" defaultRowHeight="12.75"/>
  <cols>
    <col min="1" max="1" width="77.140625" style="56" customWidth="1"/>
    <col min="2" max="2" width="15.140625" style="56" customWidth="1"/>
    <col min="3" max="3" width="15.28125" style="107" customWidth="1"/>
    <col min="4" max="4" width="15.00390625" style="108" customWidth="1"/>
    <col min="5" max="5" width="15.7109375" style="109" customWidth="1"/>
    <col min="6" max="6" width="17.57421875" style="56" customWidth="1"/>
    <col min="7" max="7" width="9.140625" style="56" customWidth="1"/>
    <col min="8" max="8" width="9.8515625" style="56" bestFit="1" customWidth="1"/>
    <col min="9" max="16384" width="9.140625" style="56" customWidth="1"/>
  </cols>
  <sheetData>
    <row r="1" spans="1:7" s="6" customFormat="1" ht="27.75">
      <c r="A1" s="1" t="s">
        <v>0</v>
      </c>
      <c r="B1" s="114"/>
      <c r="C1" s="2"/>
      <c r="D1" s="2"/>
      <c r="E1" s="3"/>
      <c r="F1" s="4"/>
      <c r="G1" s="5"/>
    </row>
    <row r="2" spans="1:7" s="6" customFormat="1" ht="28.5" thickBot="1">
      <c r="A2" s="7" t="s">
        <v>52</v>
      </c>
      <c r="B2" s="115"/>
      <c r="C2" s="8"/>
      <c r="D2" s="8"/>
      <c r="E2" s="9"/>
      <c r="F2" s="10"/>
      <c r="G2" s="5"/>
    </row>
    <row r="3" spans="1:7" s="14" customFormat="1" ht="28.5" thickBot="1">
      <c r="A3" s="11"/>
      <c r="B3" s="11"/>
      <c r="C3" s="12" t="s">
        <v>1</v>
      </c>
      <c r="D3" s="12"/>
      <c r="E3" s="13"/>
      <c r="F3" s="5"/>
      <c r="G3" s="5"/>
    </row>
    <row r="4" spans="1:8" s="19" customFormat="1" ht="21" customHeight="1" thickBot="1">
      <c r="A4" s="15" t="s">
        <v>2</v>
      </c>
      <c r="B4" s="25"/>
      <c r="C4" s="16"/>
      <c r="D4" s="16"/>
      <c r="E4" s="17"/>
      <c r="F4" s="18"/>
      <c r="H4" s="20"/>
    </row>
    <row r="5" spans="1:8" s="19" customFormat="1" ht="20.25">
      <c r="A5" s="21" t="s">
        <v>3</v>
      </c>
      <c r="B5" s="21"/>
      <c r="C5" s="16"/>
      <c r="D5" s="16"/>
      <c r="E5" s="22">
        <v>345.61</v>
      </c>
      <c r="F5" s="23">
        <f>E5/E8</f>
        <v>0.13290596482862319</v>
      </c>
      <c r="H5" s="123" t="s">
        <v>1</v>
      </c>
    </row>
    <row r="6" spans="1:8" s="19" customFormat="1" ht="20.25">
      <c r="A6" s="21" t="s">
        <v>40</v>
      </c>
      <c r="B6" s="21"/>
      <c r="C6" s="16"/>
      <c r="D6" s="16"/>
      <c r="E6" s="22">
        <v>754.18</v>
      </c>
      <c r="F6" s="23">
        <f>E6/E8</f>
        <v>0.29002349629481505</v>
      </c>
      <c r="H6" s="124"/>
    </row>
    <row r="7" spans="1:8" s="19" customFormat="1" ht="21" thickBot="1">
      <c r="A7" s="21" t="s">
        <v>4</v>
      </c>
      <c r="B7" s="21"/>
      <c r="C7" s="24"/>
      <c r="D7" s="24"/>
      <c r="E7" s="22">
        <v>1500.62</v>
      </c>
      <c r="F7" s="23">
        <f>E7/E8</f>
        <v>0.5770705388765618</v>
      </c>
      <c r="H7" s="123"/>
    </row>
    <row r="8" spans="1:8" s="19" customFormat="1" ht="21" customHeight="1" thickBot="1">
      <c r="A8" s="21" t="s">
        <v>28</v>
      </c>
      <c r="C8" s="24"/>
      <c r="D8" s="24"/>
      <c r="E8" s="26">
        <f>SUM(E5:E7)</f>
        <v>2600.41</v>
      </c>
      <c r="F8" s="18"/>
      <c r="H8" s="123"/>
    </row>
    <row r="9" spans="1:8" s="19" customFormat="1" ht="21" customHeight="1">
      <c r="A9" s="21"/>
      <c r="C9" s="24"/>
      <c r="D9" s="24"/>
      <c r="E9" s="27"/>
      <c r="F9" s="18"/>
      <c r="H9" s="123"/>
    </row>
    <row r="10" spans="1:8" s="19" customFormat="1" ht="21" customHeight="1" thickBot="1">
      <c r="A10" s="25"/>
      <c r="B10" s="25"/>
      <c r="C10" s="24"/>
      <c r="D10" s="24"/>
      <c r="F10" s="27"/>
      <c r="H10" s="122"/>
    </row>
    <row r="11" spans="1:8" s="19" customFormat="1" ht="21" thickBot="1">
      <c r="A11" s="28" t="s">
        <v>45</v>
      </c>
      <c r="B11" s="116"/>
      <c r="C11" s="29"/>
      <c r="D11" s="30"/>
      <c r="E11" s="27"/>
      <c r="F11" s="31"/>
      <c r="H11" s="20"/>
    </row>
    <row r="12" spans="1:8" s="19" customFormat="1" ht="20.25">
      <c r="A12" s="32" t="s">
        <v>5</v>
      </c>
      <c r="B12" s="32"/>
      <c r="C12" s="33"/>
      <c r="D12" s="34"/>
      <c r="E12" s="35">
        <f>48.54</f>
        <v>48.54</v>
      </c>
      <c r="F12" s="36"/>
      <c r="G12" s="19" t="s">
        <v>1</v>
      </c>
      <c r="H12" s="125"/>
    </row>
    <row r="13" spans="1:8" s="19" customFormat="1" ht="20.25">
      <c r="A13" s="32" t="s">
        <v>43</v>
      </c>
      <c r="B13" s="32" t="s">
        <v>1</v>
      </c>
      <c r="C13" s="33"/>
      <c r="D13" s="34"/>
      <c r="E13" s="35">
        <f>384.28-112.33</f>
        <v>271.95</v>
      </c>
      <c r="F13" s="36"/>
      <c r="H13" s="125"/>
    </row>
    <row r="14" spans="1:8" s="19" customFormat="1" ht="18">
      <c r="A14" s="43" t="s">
        <v>47</v>
      </c>
      <c r="B14" s="43"/>
      <c r="C14" s="44"/>
      <c r="D14" s="44"/>
      <c r="E14" s="37">
        <v>1.1</v>
      </c>
      <c r="F14" s="44"/>
      <c r="H14" s="20"/>
    </row>
    <row r="15" spans="1:8" s="19" customFormat="1" ht="20.25">
      <c r="A15" s="32" t="s">
        <v>6</v>
      </c>
      <c r="B15" s="32"/>
      <c r="C15" s="33"/>
      <c r="D15" s="34"/>
      <c r="E15" s="35">
        <v>92.64</v>
      </c>
      <c r="F15" s="36"/>
      <c r="G15" s="19" t="s">
        <v>1</v>
      </c>
      <c r="H15" s="20" t="s">
        <v>1</v>
      </c>
    </row>
    <row r="16" spans="1:8" s="19" customFormat="1" ht="20.25">
      <c r="A16" s="32" t="s">
        <v>8</v>
      </c>
      <c r="B16" s="32"/>
      <c r="C16" s="33"/>
      <c r="D16" s="34"/>
      <c r="E16" s="35">
        <v>72.74</v>
      </c>
      <c r="F16" s="36"/>
      <c r="G16" s="19" t="s">
        <v>1</v>
      </c>
      <c r="H16" s="20"/>
    </row>
    <row r="17" spans="1:8" s="19" customFormat="1" ht="20.25">
      <c r="A17" s="32" t="s">
        <v>7</v>
      </c>
      <c r="B17" s="32"/>
      <c r="C17" s="33"/>
      <c r="D17" s="34"/>
      <c r="E17" s="37">
        <v>0</v>
      </c>
      <c r="F17" s="36"/>
      <c r="H17" s="20"/>
    </row>
    <row r="18" spans="1:8" s="19" customFormat="1" ht="20.25">
      <c r="A18" s="32" t="s">
        <v>9</v>
      </c>
      <c r="B18" s="32"/>
      <c r="C18" s="33"/>
      <c r="D18" s="34"/>
      <c r="E18" s="37">
        <v>77.29</v>
      </c>
      <c r="F18" s="36"/>
      <c r="H18" s="20"/>
    </row>
    <row r="19" spans="1:8" s="19" customFormat="1" ht="20.25">
      <c r="A19" s="32" t="s">
        <v>48</v>
      </c>
      <c r="B19" s="32"/>
      <c r="C19" s="33"/>
      <c r="D19" s="34"/>
      <c r="E19" s="37">
        <v>0</v>
      </c>
      <c r="F19" s="36"/>
      <c r="H19" s="20"/>
    </row>
    <row r="20" spans="1:8" s="19" customFormat="1" ht="21" thickBot="1">
      <c r="A20" s="32" t="s">
        <v>49</v>
      </c>
      <c r="B20" s="32"/>
      <c r="C20" s="33"/>
      <c r="D20" s="34"/>
      <c r="E20" s="37">
        <v>0</v>
      </c>
      <c r="F20" s="36"/>
      <c r="G20" s="19" t="s">
        <v>1</v>
      </c>
      <c r="H20" s="20"/>
    </row>
    <row r="21" spans="1:8" s="19" customFormat="1" ht="21" thickBot="1">
      <c r="A21" s="32"/>
      <c r="B21" s="32"/>
      <c r="C21" s="33"/>
      <c r="D21" s="34"/>
      <c r="E21" s="26">
        <f>SUM(E12:E20)</f>
        <v>564.26</v>
      </c>
      <c r="F21" s="36"/>
      <c r="H21" s="20"/>
    </row>
    <row r="22" spans="1:8" s="19" customFormat="1" ht="21" thickBot="1">
      <c r="A22" s="32"/>
      <c r="B22" s="32"/>
      <c r="C22" s="33"/>
      <c r="D22" s="34"/>
      <c r="E22" s="38"/>
      <c r="F22" s="36"/>
      <c r="H22" s="20"/>
    </row>
    <row r="23" spans="1:8" s="19" customFormat="1" ht="21" thickBot="1">
      <c r="A23" s="39" t="s">
        <v>46</v>
      </c>
      <c r="B23" s="117"/>
      <c r="C23" s="40"/>
      <c r="D23" s="41"/>
      <c r="E23" s="42"/>
      <c r="F23" s="36" t="s">
        <v>10</v>
      </c>
      <c r="H23" s="20"/>
    </row>
    <row r="24" ht="12.75">
      <c r="E24" s="126"/>
    </row>
    <row r="25" spans="1:8" s="19" customFormat="1" ht="18">
      <c r="A25" s="43" t="s">
        <v>37</v>
      </c>
      <c r="B25" s="43"/>
      <c r="C25" s="44"/>
      <c r="D25" s="44"/>
      <c r="E25" s="143">
        <v>0</v>
      </c>
      <c r="F25" s="33"/>
      <c r="H25" s="20"/>
    </row>
    <row r="26" spans="1:8" s="19" customFormat="1" ht="18">
      <c r="A26" s="43" t="s">
        <v>11</v>
      </c>
      <c r="B26" s="43"/>
      <c r="C26" s="44"/>
      <c r="D26" s="44"/>
      <c r="E26" s="129">
        <f>6.18+6.16</f>
        <v>12.34</v>
      </c>
      <c r="F26" s="44"/>
      <c r="H26" s="20"/>
    </row>
    <row r="27" spans="1:8" s="19" customFormat="1" ht="18">
      <c r="A27" s="43" t="s">
        <v>12</v>
      </c>
      <c r="B27" s="43"/>
      <c r="C27" s="44"/>
      <c r="D27" s="44"/>
      <c r="E27" s="37">
        <v>4.03</v>
      </c>
      <c r="F27" s="44"/>
      <c r="H27" s="20"/>
    </row>
    <row r="28" spans="1:8" s="19" customFormat="1" ht="18">
      <c r="A28" s="43" t="s">
        <v>13</v>
      </c>
      <c r="B28" s="43"/>
      <c r="C28" s="44"/>
      <c r="D28" s="44"/>
      <c r="E28" s="37">
        <v>36.72</v>
      </c>
      <c r="F28" s="44"/>
      <c r="H28" s="20"/>
    </row>
    <row r="29" spans="1:8" s="19" customFormat="1" ht="18">
      <c r="A29" s="43" t="s">
        <v>14</v>
      </c>
      <c r="B29" s="43"/>
      <c r="C29" s="44"/>
      <c r="D29" s="44"/>
      <c r="E29" s="35">
        <v>0.94</v>
      </c>
      <c r="F29" s="44"/>
      <c r="H29" s="20"/>
    </row>
    <row r="30" spans="1:8" s="19" customFormat="1" ht="18">
      <c r="A30" s="43" t="s">
        <v>15</v>
      </c>
      <c r="B30" s="43"/>
      <c r="C30" s="44"/>
      <c r="D30" s="44"/>
      <c r="E30" s="145">
        <f>2800*0.0004</f>
        <v>1.12</v>
      </c>
      <c r="F30" s="44"/>
      <c r="H30" s="20"/>
    </row>
    <row r="31" spans="1:8" s="19" customFormat="1" ht="18">
      <c r="A31" s="43" t="s">
        <v>16</v>
      </c>
      <c r="B31" s="43"/>
      <c r="C31" s="44"/>
      <c r="D31" s="44"/>
      <c r="E31" s="143">
        <v>0</v>
      </c>
      <c r="F31" s="44"/>
      <c r="G31" s="19" t="s">
        <v>1</v>
      </c>
      <c r="H31" s="20"/>
    </row>
    <row r="32" spans="1:8" s="19" customFormat="1" ht="18">
      <c r="A32" s="43" t="s">
        <v>17</v>
      </c>
      <c r="B32" s="43"/>
      <c r="C32" s="44"/>
      <c r="D32" s="44"/>
      <c r="E32" s="129">
        <v>4.55</v>
      </c>
      <c r="F32" s="44" t="s">
        <v>1</v>
      </c>
      <c r="H32" s="20"/>
    </row>
    <row r="33" spans="1:8" s="19" customFormat="1" ht="18">
      <c r="A33" s="43" t="s">
        <v>38</v>
      </c>
      <c r="B33" s="43"/>
      <c r="C33" s="44"/>
      <c r="D33" s="44"/>
      <c r="E33" s="143">
        <f>3600/2000</f>
        <v>1.8</v>
      </c>
      <c r="F33" s="33"/>
      <c r="H33" s="20"/>
    </row>
    <row r="34" spans="1:8" s="19" customFormat="1" ht="18">
      <c r="A34" s="43" t="s">
        <v>54</v>
      </c>
      <c r="B34" s="44"/>
      <c r="C34" s="44"/>
      <c r="D34" s="49"/>
      <c r="E34" s="49">
        <f>800/2000</f>
        <v>0.4</v>
      </c>
      <c r="F34" s="33"/>
      <c r="H34" s="20"/>
    </row>
    <row r="35" spans="1:8" s="19" customFormat="1" ht="18">
      <c r="A35" s="43" t="s">
        <v>18</v>
      </c>
      <c r="B35" s="43"/>
      <c r="C35" s="44"/>
      <c r="D35" s="44"/>
      <c r="E35" s="143">
        <v>0</v>
      </c>
      <c r="F35" s="33" t="s">
        <v>1</v>
      </c>
      <c r="G35" s="19" t="s">
        <v>1</v>
      </c>
      <c r="H35" s="20"/>
    </row>
    <row r="36" spans="1:8" s="19" customFormat="1" ht="18">
      <c r="A36" s="43"/>
      <c r="B36" s="43"/>
      <c r="C36" s="44"/>
      <c r="D36" s="44"/>
      <c r="E36" s="17">
        <f>SUM(E25:E35)</f>
        <v>61.89999999999999</v>
      </c>
      <c r="F36" s="33"/>
      <c r="H36" s="20"/>
    </row>
    <row r="37" spans="1:8" s="19" customFormat="1" ht="21" thickBot="1">
      <c r="A37" s="45"/>
      <c r="B37" s="45"/>
      <c r="C37" s="44"/>
      <c r="D37" s="46"/>
      <c r="E37" s="17"/>
      <c r="F37" s="47"/>
      <c r="H37" s="20"/>
    </row>
    <row r="38" spans="1:8" s="19" customFormat="1" ht="21" thickBot="1">
      <c r="A38" s="15" t="s">
        <v>19</v>
      </c>
      <c r="B38" s="25"/>
      <c r="C38" s="48"/>
      <c r="D38" s="21"/>
      <c r="E38" s="49"/>
      <c r="F38" s="18"/>
      <c r="G38" s="19" t="s">
        <v>1</v>
      </c>
      <c r="H38" s="20"/>
    </row>
    <row r="39" spans="1:8" s="19" customFormat="1" ht="20.25">
      <c r="A39" s="21" t="s">
        <v>20</v>
      </c>
      <c r="B39" s="21"/>
      <c r="C39" s="16"/>
      <c r="D39" s="16" t="s">
        <v>1</v>
      </c>
      <c r="E39" s="35">
        <f>114.53+33.74+36.67</f>
        <v>184.94</v>
      </c>
      <c r="F39" s="18"/>
      <c r="H39" s="20"/>
    </row>
    <row r="40" spans="1:8" s="19" customFormat="1" ht="20.25">
      <c r="A40" s="21" t="s">
        <v>39</v>
      </c>
      <c r="B40" s="21"/>
      <c r="C40" s="16"/>
      <c r="D40" s="16"/>
      <c r="E40" s="35">
        <v>7.23</v>
      </c>
      <c r="F40" s="18"/>
      <c r="H40" s="20" t="s">
        <v>1</v>
      </c>
    </row>
    <row r="41" spans="1:8" s="19" customFormat="1" ht="20.25">
      <c r="A41" s="21" t="s">
        <v>21</v>
      </c>
      <c r="B41" s="21"/>
      <c r="C41" s="16"/>
      <c r="D41" s="16"/>
      <c r="E41" s="129">
        <v>0</v>
      </c>
      <c r="F41" s="18"/>
      <c r="H41" s="20"/>
    </row>
    <row r="42" spans="1:8" s="19" customFormat="1" ht="20.25">
      <c r="A42" s="21" t="s">
        <v>22</v>
      </c>
      <c r="B42" s="21"/>
      <c r="C42" s="16"/>
      <c r="D42" s="16"/>
      <c r="E42" s="35">
        <v>0</v>
      </c>
      <c r="F42" s="18"/>
      <c r="H42" s="20"/>
    </row>
    <row r="43" spans="1:8" s="19" customFormat="1" ht="20.25">
      <c r="A43" s="21" t="s">
        <v>23</v>
      </c>
      <c r="B43" s="21"/>
      <c r="C43" s="16"/>
      <c r="D43" s="16"/>
      <c r="E43" s="143">
        <v>0</v>
      </c>
      <c r="F43" s="18"/>
      <c r="H43" s="20"/>
    </row>
    <row r="44" spans="1:8" s="19" customFormat="1" ht="21" customHeight="1">
      <c r="A44" s="21" t="s">
        <v>24</v>
      </c>
      <c r="B44" s="21"/>
      <c r="C44" s="16"/>
      <c r="D44" s="16"/>
      <c r="E44" s="37">
        <f>1.5+8.97+3.77+0.78</f>
        <v>15.02</v>
      </c>
      <c r="F44" s="18"/>
      <c r="H44" s="20"/>
    </row>
    <row r="45" spans="1:8" s="19" customFormat="1" ht="21" customHeight="1">
      <c r="A45" s="21" t="s">
        <v>50</v>
      </c>
      <c r="B45" s="21"/>
      <c r="C45" s="16"/>
      <c r="D45" s="16"/>
      <c r="E45" s="143">
        <f>144.06</f>
        <v>144.06</v>
      </c>
      <c r="F45" s="18"/>
      <c r="H45" s="20"/>
    </row>
    <row r="46" spans="1:8" s="19" customFormat="1" ht="21" customHeight="1" thickBot="1">
      <c r="A46" s="21" t="s">
        <v>51</v>
      </c>
      <c r="B46" s="21"/>
      <c r="C46" s="16"/>
      <c r="D46" s="16"/>
      <c r="E46" s="144">
        <f>1.74+0.48+0.05</f>
        <v>2.2699999999999996</v>
      </c>
      <c r="F46" s="18"/>
      <c r="H46" s="20"/>
    </row>
    <row r="47" spans="1:8" s="19" customFormat="1" ht="21" customHeight="1" thickBot="1">
      <c r="A47" s="21" t="s">
        <v>1</v>
      </c>
      <c r="B47" s="21"/>
      <c r="C47" s="16"/>
      <c r="D47" s="16"/>
      <c r="E47" s="127">
        <f>SUM(E39:E46)</f>
        <v>353.52</v>
      </c>
      <c r="F47" s="18"/>
      <c r="H47" s="20"/>
    </row>
    <row r="48" spans="1:6" s="50" customFormat="1" ht="21" customHeight="1" thickBot="1">
      <c r="A48" s="21"/>
      <c r="B48" s="21"/>
      <c r="C48" s="16"/>
      <c r="D48" s="16"/>
      <c r="E48" s="17"/>
      <c r="F48" s="18"/>
    </row>
    <row r="49" spans="1:8" s="19" customFormat="1" ht="21" customHeight="1" thickBot="1">
      <c r="A49" s="15" t="s">
        <v>25</v>
      </c>
      <c r="B49" s="25"/>
      <c r="C49" s="51"/>
      <c r="D49" s="52"/>
      <c r="E49" s="53">
        <f>E21+E47</f>
        <v>917.78</v>
      </c>
      <c r="F49" s="18"/>
      <c r="H49" s="20"/>
    </row>
    <row r="50" spans="1:8" s="19" customFormat="1" ht="18.75" customHeight="1">
      <c r="A50" s="21"/>
      <c r="B50" s="21"/>
      <c r="C50" s="16"/>
      <c r="D50" s="16"/>
      <c r="E50" s="17"/>
      <c r="F50" s="18"/>
      <c r="H50" s="20"/>
    </row>
    <row r="51" spans="1:6" ht="23.25">
      <c r="A51" s="54"/>
      <c r="B51" s="54"/>
      <c r="C51" s="54"/>
      <c r="D51" s="54"/>
      <c r="E51" s="55"/>
      <c r="F51" s="5"/>
    </row>
    <row r="52" spans="1:6" s="43" customFormat="1" ht="20.25">
      <c r="A52" s="57" t="s">
        <v>26</v>
      </c>
      <c r="B52" s="57"/>
      <c r="C52" s="54"/>
      <c r="D52" s="54"/>
      <c r="E52" s="58">
        <f>B99</f>
        <v>3518.1900000000005</v>
      </c>
      <c r="F52" s="59">
        <v>1</v>
      </c>
    </row>
    <row r="53" spans="1:6" ht="20.25">
      <c r="A53" s="60" t="s">
        <v>27</v>
      </c>
      <c r="B53" s="60"/>
      <c r="C53" s="61"/>
      <c r="D53" s="62"/>
      <c r="E53" s="63">
        <f>E49</f>
        <v>917.78</v>
      </c>
      <c r="F53" s="59">
        <f>E53/E52</f>
        <v>0.2608670935907384</v>
      </c>
    </row>
    <row r="54" spans="1:6" ht="20.25">
      <c r="A54" s="52" t="s">
        <v>28</v>
      </c>
      <c r="B54" s="52"/>
      <c r="C54" s="64"/>
      <c r="D54" s="64"/>
      <c r="E54" s="63">
        <f>SUM(E52-E53)</f>
        <v>2600.4100000000008</v>
      </c>
      <c r="F54" s="59">
        <f>F52-F53</f>
        <v>0.7391329064092615</v>
      </c>
    </row>
    <row r="55" spans="1:6" ht="20.25">
      <c r="A55" s="65"/>
      <c r="B55" s="65"/>
      <c r="C55" s="66"/>
      <c r="D55" s="113"/>
      <c r="E55" s="112"/>
      <c r="F55" s="68"/>
    </row>
    <row r="56" spans="1:8" s="19" customFormat="1" ht="20.25">
      <c r="A56" s="128" t="s">
        <v>43</v>
      </c>
      <c r="B56" s="32" t="s">
        <v>1</v>
      </c>
      <c r="C56" s="33"/>
      <c r="D56" s="34"/>
      <c r="E56" s="58">
        <v>1205.76</v>
      </c>
      <c r="F56" s="36"/>
      <c r="H56" s="125"/>
    </row>
    <row r="57" spans="1:6" ht="20.25">
      <c r="A57" s="65"/>
      <c r="B57" s="65"/>
      <c r="C57" s="66"/>
      <c r="D57" s="67"/>
      <c r="E57" s="112"/>
      <c r="F57" s="68"/>
    </row>
    <row r="58" spans="1:8" s="19" customFormat="1" ht="20.25">
      <c r="A58" s="69" t="s">
        <v>29</v>
      </c>
      <c r="B58" s="69"/>
      <c r="C58" s="16"/>
      <c r="D58" s="16"/>
      <c r="E58" s="70"/>
      <c r="F58" s="71">
        <v>326.12</v>
      </c>
      <c r="H58" s="20"/>
    </row>
    <row r="59" spans="1:7" ht="15.75">
      <c r="A59" s="72"/>
      <c r="B59" s="72"/>
      <c r="C59" s="73"/>
      <c r="D59" s="74"/>
      <c r="E59" s="75"/>
      <c r="F59" s="76"/>
      <c r="G59" s="77"/>
    </row>
    <row r="60" spans="1:8" ht="20.25">
      <c r="A60" s="78" t="s">
        <v>30</v>
      </c>
      <c r="B60" s="78"/>
      <c r="C60" s="79"/>
      <c r="D60" s="80"/>
      <c r="E60" s="81"/>
      <c r="F60" s="82">
        <v>0</v>
      </c>
      <c r="G60" s="77"/>
      <c r="H60" s="83"/>
    </row>
    <row r="61" spans="1:6" ht="20.25">
      <c r="A61" s="78" t="s">
        <v>31</v>
      </c>
      <c r="B61" s="78"/>
      <c r="C61" s="84"/>
      <c r="D61" s="85"/>
      <c r="E61" s="75"/>
      <c r="F61" s="82">
        <v>0</v>
      </c>
    </row>
    <row r="62" spans="1:6" ht="20.25">
      <c r="A62" s="78" t="s">
        <v>44</v>
      </c>
      <c r="B62" s="78"/>
      <c r="C62" s="84"/>
      <c r="D62" s="85"/>
      <c r="E62" s="75"/>
      <c r="F62" s="121"/>
    </row>
    <row r="63" spans="1:6" ht="18.75" thickBot="1">
      <c r="A63" s="43"/>
      <c r="B63" s="43"/>
      <c r="C63" s="43"/>
      <c r="D63" s="43"/>
      <c r="E63" s="43"/>
      <c r="F63" s="89"/>
    </row>
    <row r="64" spans="1:6" ht="27.75">
      <c r="A64" s="1" t="s">
        <v>0</v>
      </c>
      <c r="B64" s="114"/>
      <c r="C64" s="2"/>
      <c r="D64" s="2"/>
      <c r="E64" s="3"/>
      <c r="F64" s="4"/>
    </row>
    <row r="65" spans="1:6" ht="28.5" thickBot="1">
      <c r="A65" s="7" t="s">
        <v>52</v>
      </c>
      <c r="B65" s="115"/>
      <c r="C65" s="8"/>
      <c r="D65" s="8"/>
      <c r="E65" s="9"/>
      <c r="F65" s="10"/>
    </row>
    <row r="66" spans="1:7" ht="18">
      <c r="A66" s="43"/>
      <c r="B66" s="43"/>
      <c r="C66" s="43"/>
      <c r="D66" s="43"/>
      <c r="E66" s="43"/>
      <c r="F66" s="89"/>
      <c r="G66" s="56" t="s">
        <v>1</v>
      </c>
    </row>
    <row r="67" spans="1:7" ht="90">
      <c r="A67" s="90" t="s">
        <v>32</v>
      </c>
      <c r="B67" s="91" t="s">
        <v>41</v>
      </c>
      <c r="C67" s="91" t="s">
        <v>42</v>
      </c>
      <c r="D67" s="91" t="s">
        <v>33</v>
      </c>
      <c r="E67" s="91" t="s">
        <v>34</v>
      </c>
      <c r="F67" s="91" t="s">
        <v>35</v>
      </c>
      <c r="G67" s="77"/>
    </row>
    <row r="68" spans="1:7" ht="18">
      <c r="A68" s="92">
        <v>39814</v>
      </c>
      <c r="B68" s="93">
        <v>0</v>
      </c>
      <c r="C68" s="93">
        <v>0</v>
      </c>
      <c r="D68" s="93">
        <v>0</v>
      </c>
      <c r="E68" s="93">
        <v>0</v>
      </c>
      <c r="F68" s="93">
        <v>0</v>
      </c>
      <c r="G68" s="111"/>
    </row>
    <row r="69" spans="1:7" ht="18">
      <c r="A69" s="92">
        <v>39815</v>
      </c>
      <c r="B69" s="130">
        <v>175.1</v>
      </c>
      <c r="C69" s="133">
        <v>11.43</v>
      </c>
      <c r="D69" s="136">
        <v>81</v>
      </c>
      <c r="E69" s="134">
        <v>24</v>
      </c>
      <c r="F69" s="131">
        <v>1</v>
      </c>
      <c r="G69" s="111"/>
    </row>
    <row r="70" spans="1:7" ht="18">
      <c r="A70" s="92">
        <v>39816</v>
      </c>
      <c r="B70" s="130">
        <v>12.08</v>
      </c>
      <c r="C70" s="133">
        <v>2.96</v>
      </c>
      <c r="D70" s="131">
        <v>90</v>
      </c>
      <c r="E70" s="135">
        <v>0</v>
      </c>
      <c r="F70" s="135">
        <v>0</v>
      </c>
      <c r="G70" s="111"/>
    </row>
    <row r="71" spans="1:7" ht="18">
      <c r="A71" s="92">
        <v>39817</v>
      </c>
      <c r="B71" s="130">
        <v>12.01</v>
      </c>
      <c r="C71" s="133">
        <v>3.43</v>
      </c>
      <c r="D71" s="131">
        <v>88</v>
      </c>
      <c r="E71" s="135">
        <v>0</v>
      </c>
      <c r="F71" s="135">
        <v>0</v>
      </c>
      <c r="G71" s="111"/>
    </row>
    <row r="72" spans="1:7" ht="18">
      <c r="A72" s="92">
        <v>39818</v>
      </c>
      <c r="B72" s="130">
        <v>125.81</v>
      </c>
      <c r="C72" s="133">
        <v>5.47</v>
      </c>
      <c r="D72" s="93">
        <v>0</v>
      </c>
      <c r="E72" s="134">
        <v>16</v>
      </c>
      <c r="F72" s="131">
        <v>1</v>
      </c>
      <c r="G72" s="111"/>
    </row>
    <row r="73" spans="1:7" ht="18">
      <c r="A73" s="92">
        <v>39819</v>
      </c>
      <c r="B73" s="130">
        <v>156.09</v>
      </c>
      <c r="C73" s="133">
        <v>25.34</v>
      </c>
      <c r="D73" s="131">
        <v>91</v>
      </c>
      <c r="E73" s="131">
        <v>13</v>
      </c>
      <c r="F73" s="131">
        <v>1</v>
      </c>
      <c r="G73" s="111"/>
    </row>
    <row r="74" spans="1:7" ht="18">
      <c r="A74" s="92">
        <v>39820</v>
      </c>
      <c r="B74" s="130">
        <v>145.97</v>
      </c>
      <c r="C74" s="133">
        <v>55.04</v>
      </c>
      <c r="D74" s="134">
        <v>104</v>
      </c>
      <c r="E74" s="132">
        <v>19</v>
      </c>
      <c r="F74" s="135">
        <v>0</v>
      </c>
      <c r="G74" s="111"/>
    </row>
    <row r="75" spans="1:7" ht="18">
      <c r="A75" s="92">
        <v>39821</v>
      </c>
      <c r="B75" s="130">
        <v>197.84</v>
      </c>
      <c r="C75" s="133">
        <v>23.35</v>
      </c>
      <c r="D75" s="131">
        <v>88</v>
      </c>
      <c r="E75" s="132">
        <v>21</v>
      </c>
      <c r="F75" s="135">
        <v>0</v>
      </c>
      <c r="G75" s="111"/>
    </row>
    <row r="76" spans="1:7" ht="18">
      <c r="A76" s="92">
        <v>39822</v>
      </c>
      <c r="B76" s="130">
        <v>150.46</v>
      </c>
      <c r="C76" s="133">
        <v>36.99</v>
      </c>
      <c r="D76" s="136">
        <v>119</v>
      </c>
      <c r="E76" s="134">
        <v>19</v>
      </c>
      <c r="F76" s="131">
        <v>2</v>
      </c>
      <c r="G76" s="111"/>
    </row>
    <row r="77" spans="1:7" ht="18">
      <c r="A77" s="92">
        <v>39823</v>
      </c>
      <c r="B77" s="130">
        <v>21.57</v>
      </c>
      <c r="C77" s="133">
        <v>5.9</v>
      </c>
      <c r="D77" s="131">
        <v>97</v>
      </c>
      <c r="E77" s="131">
        <v>1</v>
      </c>
      <c r="F77" s="135">
        <v>0</v>
      </c>
      <c r="G77" s="111"/>
    </row>
    <row r="78" spans="1:7" ht="18">
      <c r="A78" s="92">
        <v>39824</v>
      </c>
      <c r="B78" s="130">
        <v>13.12</v>
      </c>
      <c r="C78" s="133">
        <v>3.12</v>
      </c>
      <c r="D78" s="131">
        <v>97</v>
      </c>
      <c r="E78" s="135">
        <v>0</v>
      </c>
      <c r="F78" s="135">
        <v>0</v>
      </c>
      <c r="G78" s="111"/>
    </row>
    <row r="79" spans="1:7" ht="18">
      <c r="A79" s="92">
        <v>39825</v>
      </c>
      <c r="B79" s="130">
        <v>195.89</v>
      </c>
      <c r="C79" s="133">
        <v>10.83</v>
      </c>
      <c r="D79" s="93">
        <v>0</v>
      </c>
      <c r="E79" s="134">
        <v>24</v>
      </c>
      <c r="F79" s="131">
        <v>1</v>
      </c>
      <c r="G79" s="111"/>
    </row>
    <row r="80" spans="1:7" ht="18">
      <c r="A80" s="92">
        <v>39826</v>
      </c>
      <c r="B80" s="130">
        <v>172.45</v>
      </c>
      <c r="C80" s="133">
        <v>35.16</v>
      </c>
      <c r="D80" s="131">
        <v>104</v>
      </c>
      <c r="E80" s="131">
        <v>13</v>
      </c>
      <c r="F80" s="131">
        <v>1</v>
      </c>
      <c r="G80" s="111"/>
    </row>
    <row r="81" spans="1:7" ht="18">
      <c r="A81" s="92">
        <v>39827</v>
      </c>
      <c r="B81" s="130">
        <v>129.14</v>
      </c>
      <c r="C81" s="133">
        <v>26.04</v>
      </c>
      <c r="D81" s="134">
        <v>84</v>
      </c>
      <c r="E81" s="134">
        <v>17</v>
      </c>
      <c r="F81" s="131">
        <v>1</v>
      </c>
      <c r="G81" s="111"/>
    </row>
    <row r="82" spans="1:7" ht="18">
      <c r="A82" s="92">
        <v>39828</v>
      </c>
      <c r="B82" s="130">
        <v>158.64</v>
      </c>
      <c r="C82" s="133">
        <v>46.76</v>
      </c>
      <c r="D82" s="134">
        <v>98</v>
      </c>
      <c r="E82" s="132">
        <v>21</v>
      </c>
      <c r="F82" s="131">
        <v>2</v>
      </c>
      <c r="G82" s="111"/>
    </row>
    <row r="83" spans="1:7" ht="18">
      <c r="A83" s="92">
        <v>39829</v>
      </c>
      <c r="B83" s="130">
        <v>171.02</v>
      </c>
      <c r="C83" s="133">
        <v>23.79</v>
      </c>
      <c r="D83" s="137">
        <v>112</v>
      </c>
      <c r="E83" s="134">
        <v>20</v>
      </c>
      <c r="F83" s="131">
        <v>2</v>
      </c>
      <c r="G83" s="111"/>
    </row>
    <row r="84" spans="1:7" ht="18">
      <c r="A84" s="92">
        <v>39830</v>
      </c>
      <c r="B84" s="130">
        <v>32.68</v>
      </c>
      <c r="C84" s="133">
        <v>10.39</v>
      </c>
      <c r="D84" s="131">
        <v>100</v>
      </c>
      <c r="E84" s="131">
        <v>1</v>
      </c>
      <c r="F84" s="135">
        <v>0</v>
      </c>
      <c r="G84" s="111"/>
    </row>
    <row r="85" spans="1:7" ht="18">
      <c r="A85" s="92">
        <v>39831</v>
      </c>
      <c r="B85" s="130">
        <v>15.85</v>
      </c>
      <c r="C85" s="133">
        <v>9.23</v>
      </c>
      <c r="D85" s="131">
        <v>106</v>
      </c>
      <c r="E85" s="135">
        <v>0</v>
      </c>
      <c r="F85" s="135">
        <v>0</v>
      </c>
      <c r="G85" s="111"/>
    </row>
    <row r="86" spans="1:7" ht="18">
      <c r="A86" s="92">
        <v>39832</v>
      </c>
      <c r="B86" s="130">
        <v>130.57</v>
      </c>
      <c r="C86" s="133">
        <v>11.03</v>
      </c>
      <c r="D86" s="93">
        <v>0</v>
      </c>
      <c r="E86" s="134">
        <v>19</v>
      </c>
      <c r="F86" s="131">
        <v>1</v>
      </c>
      <c r="G86" s="111"/>
    </row>
    <row r="87" spans="1:7" ht="18">
      <c r="A87" s="92">
        <v>39833</v>
      </c>
      <c r="B87" s="130">
        <v>152.83</v>
      </c>
      <c r="C87" s="133">
        <v>24.28</v>
      </c>
      <c r="D87" s="131">
        <v>112</v>
      </c>
      <c r="E87" s="131">
        <v>13</v>
      </c>
      <c r="F87" s="135">
        <v>0</v>
      </c>
      <c r="G87" s="111"/>
    </row>
    <row r="88" spans="1:7" ht="18">
      <c r="A88" s="92">
        <v>39834</v>
      </c>
      <c r="B88" s="130">
        <v>209.33</v>
      </c>
      <c r="C88" s="133">
        <v>33.79</v>
      </c>
      <c r="D88" s="131">
        <v>93</v>
      </c>
      <c r="E88" s="134">
        <v>22</v>
      </c>
      <c r="F88" s="131">
        <v>1</v>
      </c>
      <c r="G88" s="111"/>
    </row>
    <row r="89" spans="1:7" ht="18">
      <c r="A89" s="92">
        <v>39835</v>
      </c>
      <c r="B89" s="130">
        <v>181.36</v>
      </c>
      <c r="C89" s="133">
        <v>58.99</v>
      </c>
      <c r="D89" s="134">
        <v>72</v>
      </c>
      <c r="E89" s="138">
        <v>18</v>
      </c>
      <c r="F89" s="131">
        <v>1</v>
      </c>
      <c r="G89" s="111"/>
    </row>
    <row r="90" spans="1:7" ht="18">
      <c r="A90" s="92">
        <v>39836</v>
      </c>
      <c r="B90" s="130">
        <v>107.94</v>
      </c>
      <c r="C90" s="133">
        <v>20.33</v>
      </c>
      <c r="D90" s="138">
        <v>67</v>
      </c>
      <c r="E90" s="134">
        <v>17</v>
      </c>
      <c r="F90" s="131">
        <v>3</v>
      </c>
      <c r="G90" s="111" t="s">
        <v>1</v>
      </c>
    </row>
    <row r="91" spans="1:7" ht="18">
      <c r="A91" s="92">
        <v>39837</v>
      </c>
      <c r="B91" s="130">
        <v>24.85</v>
      </c>
      <c r="C91" s="133">
        <v>8.58</v>
      </c>
      <c r="D91" s="131">
        <v>83</v>
      </c>
      <c r="E91" s="131">
        <v>1</v>
      </c>
      <c r="F91" s="135">
        <v>0</v>
      </c>
      <c r="G91" s="111"/>
    </row>
    <row r="92" spans="1:7" ht="18">
      <c r="A92" s="92">
        <v>39838</v>
      </c>
      <c r="B92" s="142">
        <v>7.65</v>
      </c>
      <c r="C92" s="133">
        <v>1.84</v>
      </c>
      <c r="D92" s="134">
        <v>67</v>
      </c>
      <c r="E92" s="135">
        <v>0</v>
      </c>
      <c r="F92" s="135">
        <v>0</v>
      </c>
      <c r="G92" s="111"/>
    </row>
    <row r="93" spans="1:7" ht="18">
      <c r="A93" s="92">
        <v>39839</v>
      </c>
      <c r="B93" s="130">
        <v>144.5</v>
      </c>
      <c r="C93" s="133">
        <v>16.5</v>
      </c>
      <c r="D93" s="93">
        <v>0</v>
      </c>
      <c r="E93" s="134">
        <v>20</v>
      </c>
      <c r="F93" s="131">
        <v>1</v>
      </c>
      <c r="G93" s="111"/>
    </row>
    <row r="94" spans="1:7" ht="18">
      <c r="A94" s="92">
        <v>39840</v>
      </c>
      <c r="B94" s="130">
        <v>177.83</v>
      </c>
      <c r="C94" s="133">
        <v>76.73</v>
      </c>
      <c r="D94" s="131">
        <v>105</v>
      </c>
      <c r="E94" s="134">
        <v>19</v>
      </c>
      <c r="F94" s="131">
        <v>1</v>
      </c>
      <c r="G94" s="111"/>
    </row>
    <row r="95" spans="1:7" ht="18">
      <c r="A95" s="92">
        <v>39841</v>
      </c>
      <c r="B95" s="130">
        <v>142.34</v>
      </c>
      <c r="C95" s="133">
        <v>44.76</v>
      </c>
      <c r="D95" s="131">
        <v>88</v>
      </c>
      <c r="E95" s="134">
        <v>21</v>
      </c>
      <c r="F95" s="135">
        <v>0</v>
      </c>
      <c r="G95" s="111"/>
    </row>
    <row r="96" spans="1:7" ht="18">
      <c r="A96" s="92">
        <v>39842</v>
      </c>
      <c r="B96" s="130">
        <v>161.36</v>
      </c>
      <c r="C96" s="133">
        <v>35.69</v>
      </c>
      <c r="D96" s="134">
        <v>71</v>
      </c>
      <c r="E96" s="138">
        <v>19</v>
      </c>
      <c r="F96" s="135">
        <v>0</v>
      </c>
      <c r="G96" s="111"/>
    </row>
    <row r="97" spans="1:8" ht="18">
      <c r="A97" s="92">
        <v>39843</v>
      </c>
      <c r="B97" s="130">
        <v>171.9</v>
      </c>
      <c r="C97" s="139">
        <v>78.11</v>
      </c>
      <c r="D97" s="138">
        <v>120</v>
      </c>
      <c r="E97" s="134">
        <v>20</v>
      </c>
      <c r="F97" s="135">
        <v>0</v>
      </c>
      <c r="G97" s="111"/>
      <c r="H97" s="56" t="s">
        <v>1</v>
      </c>
    </row>
    <row r="98" spans="1:7" ht="18">
      <c r="A98" s="92">
        <v>39844</v>
      </c>
      <c r="B98" s="120">
        <v>20.01</v>
      </c>
      <c r="C98" s="140">
        <v>8.32</v>
      </c>
      <c r="D98" s="141">
        <v>111</v>
      </c>
      <c r="E98" s="95">
        <v>0</v>
      </c>
      <c r="F98" s="96">
        <v>8</v>
      </c>
      <c r="G98" s="111"/>
    </row>
    <row r="99" spans="1:6" ht="18">
      <c r="A99" s="97" t="s">
        <v>36</v>
      </c>
      <c r="B99" s="119">
        <f>SUM(B68:B98)</f>
        <v>3518.1900000000005</v>
      </c>
      <c r="C99" s="118">
        <f>SUM(C68:C98)</f>
        <v>754.1800000000001</v>
      </c>
      <c r="D99" s="94">
        <f>SUM(D68:D98)</f>
        <v>2448</v>
      </c>
      <c r="E99" s="94">
        <f>SUM(E68:E98)</f>
        <v>398</v>
      </c>
      <c r="F99" s="94">
        <f>SUM(F68:F98)</f>
        <v>28</v>
      </c>
    </row>
    <row r="100" spans="1:6" ht="18">
      <c r="A100" s="98"/>
      <c r="B100" s="98"/>
      <c r="C100" s="110"/>
      <c r="D100" s="99"/>
      <c r="E100" s="100"/>
      <c r="F100" s="101"/>
    </row>
    <row r="101" spans="1:7" ht="16.5" customHeight="1">
      <c r="A101" s="86"/>
      <c r="B101" s="86"/>
      <c r="C101" s="102"/>
      <c r="D101" s="87"/>
      <c r="E101" s="88"/>
      <c r="F101" s="86"/>
      <c r="G101" s="56" t="s">
        <v>1</v>
      </c>
    </row>
    <row r="102" spans="1:6" ht="20.25">
      <c r="A102" s="103"/>
      <c r="B102" s="103"/>
      <c r="C102" s="104"/>
      <c r="D102" s="105"/>
      <c r="E102" s="106"/>
      <c r="F102" s="103" t="s">
        <v>1</v>
      </c>
    </row>
    <row r="103" spans="1:6" ht="20.25">
      <c r="A103" s="103"/>
      <c r="B103" s="103"/>
      <c r="C103" s="104"/>
      <c r="D103" s="105"/>
      <c r="E103" s="106"/>
      <c r="F103" s="103"/>
    </row>
    <row r="104" spans="1:6" ht="20.25">
      <c r="A104" s="103"/>
      <c r="B104" s="103"/>
      <c r="C104" s="104"/>
      <c r="D104" s="105"/>
      <c r="E104" s="106"/>
      <c r="F104" s="103"/>
    </row>
    <row r="105" spans="1:6" ht="20.25">
      <c r="A105" s="103"/>
      <c r="B105" s="103"/>
      <c r="C105" s="104"/>
      <c r="D105" s="105"/>
      <c r="E105" s="106"/>
      <c r="F105" s="103"/>
    </row>
  </sheetData>
  <sheetProtection/>
  <printOptions horizontalCentered="1"/>
  <pageMargins left="0.5" right="0.5" top="1" bottom="1" header="0.5" footer="0.5"/>
  <pageSetup fitToHeight="2" horizontalDpi="600" verticalDpi="600" orientation="portrait" scale="53" r:id="rId1"/>
  <headerFooter alignWithMargins="0">
    <oddFooter>&amp;CPage &amp;P</oddFooter>
  </headerFooter>
  <rowBreaks count="1" manualBreakCount="1">
    <brk id="6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tabSelected="1" view="pageBreakPreview" zoomScale="75" zoomScaleSheetLayoutView="75" zoomScalePageLayoutView="0" workbookViewId="0" topLeftCell="A3">
      <selection activeCell="A1" sqref="A1:G95"/>
    </sheetView>
  </sheetViews>
  <sheetFormatPr defaultColWidth="9.140625" defaultRowHeight="12.75"/>
  <cols>
    <col min="1" max="1" width="77.140625" style="56" customWidth="1"/>
    <col min="2" max="2" width="15.140625" style="56" customWidth="1"/>
    <col min="3" max="3" width="15.28125" style="107" customWidth="1"/>
    <col min="4" max="4" width="15.00390625" style="108" customWidth="1"/>
    <col min="5" max="5" width="15.7109375" style="109" customWidth="1"/>
    <col min="6" max="6" width="17.57421875" style="56" customWidth="1"/>
    <col min="7" max="7" width="9.140625" style="56" customWidth="1"/>
    <col min="8" max="8" width="9.8515625" style="56" bestFit="1" customWidth="1"/>
    <col min="9" max="16384" width="9.140625" style="56" customWidth="1"/>
  </cols>
  <sheetData>
    <row r="1" spans="1:7" s="6" customFormat="1" ht="26.25">
      <c r="A1" s="146" t="s">
        <v>0</v>
      </c>
      <c r="B1" s="147"/>
      <c r="C1" s="148"/>
      <c r="D1" s="148"/>
      <c r="E1" s="149"/>
      <c r="F1" s="150"/>
      <c r="G1" s="156"/>
    </row>
    <row r="2" spans="1:7" s="6" customFormat="1" ht="27" thickBot="1">
      <c r="A2" s="151" t="s">
        <v>53</v>
      </c>
      <c r="B2" s="152"/>
      <c r="C2" s="153"/>
      <c r="D2" s="153"/>
      <c r="E2" s="154"/>
      <c r="F2" s="155"/>
      <c r="G2" s="156"/>
    </row>
    <row r="3" spans="1:7" s="14" customFormat="1" ht="24" thickBot="1">
      <c r="A3" s="157"/>
      <c r="B3" s="157"/>
      <c r="C3" s="156" t="s">
        <v>1</v>
      </c>
      <c r="D3" s="156"/>
      <c r="E3" s="158"/>
      <c r="F3" s="156"/>
      <c r="G3" s="156"/>
    </row>
    <row r="4" spans="1:8" s="19" customFormat="1" ht="21" customHeight="1" thickBot="1">
      <c r="A4" s="15" t="s">
        <v>2</v>
      </c>
      <c r="B4" s="25"/>
      <c r="C4" s="24"/>
      <c r="D4" s="24"/>
      <c r="E4" s="27"/>
      <c r="F4" s="18"/>
      <c r="G4" s="159"/>
      <c r="H4" s="20"/>
    </row>
    <row r="5" spans="1:8" s="19" customFormat="1" ht="20.25">
      <c r="A5" s="160" t="s">
        <v>3</v>
      </c>
      <c r="B5" s="160"/>
      <c r="C5" s="24"/>
      <c r="D5" s="24"/>
      <c r="E5" s="161">
        <v>440.71</v>
      </c>
      <c r="F5" s="23">
        <f>E5/E8</f>
        <v>0.18864637419365884</v>
      </c>
      <c r="G5" s="159"/>
      <c r="H5" s="123" t="s">
        <v>1</v>
      </c>
    </row>
    <row r="6" spans="1:8" s="19" customFormat="1" ht="20.25">
      <c r="A6" s="160" t="s">
        <v>40</v>
      </c>
      <c r="B6" s="160"/>
      <c r="C6" s="24"/>
      <c r="D6" s="24"/>
      <c r="E6" s="161">
        <v>569.81</v>
      </c>
      <c r="F6" s="23">
        <f>E6/E8</f>
        <v>0.24390776356172708</v>
      </c>
      <c r="G6" s="159"/>
      <c r="H6" s="124"/>
    </row>
    <row r="7" spans="1:8" s="19" customFormat="1" ht="21" thickBot="1">
      <c r="A7" s="160" t="s">
        <v>4</v>
      </c>
      <c r="B7" s="160"/>
      <c r="C7" s="24"/>
      <c r="D7" s="24"/>
      <c r="E7" s="161">
        <v>1325.65</v>
      </c>
      <c r="F7" s="23">
        <f>E7/E8</f>
        <v>0.567445862244614</v>
      </c>
      <c r="G7" s="159"/>
      <c r="H7" s="123"/>
    </row>
    <row r="8" spans="1:8" s="19" customFormat="1" ht="21" customHeight="1" thickBot="1">
      <c r="A8" s="160" t="s">
        <v>28</v>
      </c>
      <c r="B8" s="159"/>
      <c r="C8" s="24"/>
      <c r="D8" s="24"/>
      <c r="E8" s="26">
        <f>SUM(E5:E7)</f>
        <v>2336.17</v>
      </c>
      <c r="F8" s="18"/>
      <c r="G8" s="159"/>
      <c r="H8" s="123"/>
    </row>
    <row r="9" spans="1:8" s="19" customFormat="1" ht="21" customHeight="1">
      <c r="A9" s="160"/>
      <c r="B9" s="159"/>
      <c r="C9" s="24"/>
      <c r="D9" s="24"/>
      <c r="E9" s="27"/>
      <c r="F9" s="18"/>
      <c r="G9" s="159"/>
      <c r="H9" s="123"/>
    </row>
    <row r="10" spans="1:8" s="19" customFormat="1" ht="21" customHeight="1" thickBot="1">
      <c r="A10" s="25"/>
      <c r="B10" s="25"/>
      <c r="C10" s="24"/>
      <c r="D10" s="24"/>
      <c r="E10" s="159"/>
      <c r="F10" s="27"/>
      <c r="G10" s="159"/>
      <c r="H10" s="122"/>
    </row>
    <row r="11" spans="1:8" s="19" customFormat="1" ht="21" thickBot="1">
      <c r="A11" s="28" t="s">
        <v>45</v>
      </c>
      <c r="B11" s="116"/>
      <c r="C11" s="29"/>
      <c r="D11" s="30"/>
      <c r="E11" s="27"/>
      <c r="F11" s="36"/>
      <c r="G11" s="159"/>
      <c r="H11" s="20"/>
    </row>
    <row r="12" spans="1:8" s="19" customFormat="1" ht="20.25">
      <c r="A12" s="162" t="s">
        <v>5</v>
      </c>
      <c r="B12" s="162"/>
      <c r="C12" s="163"/>
      <c r="D12" s="164"/>
      <c r="E12" s="165">
        <v>29.21</v>
      </c>
      <c r="F12" s="36"/>
      <c r="G12" s="159" t="s">
        <v>1</v>
      </c>
      <c r="H12" s="125"/>
    </row>
    <row r="13" spans="1:8" s="19" customFormat="1" ht="20.25">
      <c r="A13" s="162" t="s">
        <v>43</v>
      </c>
      <c r="B13" s="162" t="s">
        <v>1</v>
      </c>
      <c r="C13" s="163"/>
      <c r="D13" s="164"/>
      <c r="E13" s="165">
        <v>304.02</v>
      </c>
      <c r="F13" s="36"/>
      <c r="G13" s="159"/>
      <c r="H13" s="125"/>
    </row>
    <row r="14" spans="1:8" s="19" customFormat="1" ht="20.25">
      <c r="A14" s="103" t="s">
        <v>47</v>
      </c>
      <c r="B14" s="103"/>
      <c r="C14" s="166"/>
      <c r="D14" s="166"/>
      <c r="E14" s="167">
        <v>6.38</v>
      </c>
      <c r="F14" s="166"/>
      <c r="G14" s="159"/>
      <c r="H14" s="20"/>
    </row>
    <row r="15" spans="1:8" s="19" customFormat="1" ht="20.25">
      <c r="A15" s="162" t="s">
        <v>6</v>
      </c>
      <c r="B15" s="162"/>
      <c r="C15" s="163"/>
      <c r="D15" s="164"/>
      <c r="E15" s="165">
        <f>49.01+34.34</f>
        <v>83.35</v>
      </c>
      <c r="F15" s="36"/>
      <c r="G15" s="159" t="s">
        <v>1</v>
      </c>
      <c r="H15" s="20" t="s">
        <v>1</v>
      </c>
    </row>
    <row r="16" spans="1:8" s="19" customFormat="1" ht="20.25">
      <c r="A16" s="162" t="s">
        <v>8</v>
      </c>
      <c r="B16" s="162"/>
      <c r="C16" s="163"/>
      <c r="D16" s="164"/>
      <c r="E16" s="165">
        <v>5.08</v>
      </c>
      <c r="F16" s="36"/>
      <c r="G16" s="159" t="s">
        <v>1</v>
      </c>
      <c r="H16" s="20"/>
    </row>
    <row r="17" spans="1:8" s="19" customFormat="1" ht="20.25">
      <c r="A17" s="162" t="s">
        <v>7</v>
      </c>
      <c r="B17" s="162"/>
      <c r="C17" s="163"/>
      <c r="D17" s="164"/>
      <c r="E17" s="168">
        <v>0</v>
      </c>
      <c r="F17" s="36"/>
      <c r="G17" s="159"/>
      <c r="H17" s="20"/>
    </row>
    <row r="18" spans="1:8" s="19" customFormat="1" ht="20.25">
      <c r="A18" s="162" t="s">
        <v>9</v>
      </c>
      <c r="B18" s="162"/>
      <c r="C18" s="163"/>
      <c r="D18" s="164"/>
      <c r="E18" s="168">
        <v>87.39</v>
      </c>
      <c r="F18" s="36"/>
      <c r="G18" s="159"/>
      <c r="H18" s="20"/>
    </row>
    <row r="19" spans="1:8" s="19" customFormat="1" ht="20.25">
      <c r="A19" s="162" t="s">
        <v>48</v>
      </c>
      <c r="B19" s="162"/>
      <c r="C19" s="163"/>
      <c r="D19" s="164"/>
      <c r="E19" s="168">
        <v>0</v>
      </c>
      <c r="F19" s="36"/>
      <c r="G19" s="159"/>
      <c r="H19" s="20"/>
    </row>
    <row r="20" spans="1:8" s="19" customFormat="1" ht="21" thickBot="1">
      <c r="A20" s="162" t="s">
        <v>49</v>
      </c>
      <c r="B20" s="162"/>
      <c r="C20" s="163"/>
      <c r="D20" s="164"/>
      <c r="E20" s="161">
        <f>8.19+0.12+0.24+1.5</f>
        <v>10.049999999999999</v>
      </c>
      <c r="F20" s="36"/>
      <c r="G20" s="159" t="s">
        <v>1</v>
      </c>
      <c r="H20" s="20"/>
    </row>
    <row r="21" spans="1:8" s="19" customFormat="1" ht="21" thickBot="1">
      <c r="A21" s="162"/>
      <c r="B21" s="162"/>
      <c r="C21" s="163"/>
      <c r="D21" s="164"/>
      <c r="E21" s="26">
        <f>SUM(E12:E20)</f>
        <v>525.4799999999999</v>
      </c>
      <c r="F21" s="36"/>
      <c r="G21" s="159"/>
      <c r="H21" s="20"/>
    </row>
    <row r="22" spans="1:8" s="19" customFormat="1" ht="21" thickBot="1">
      <c r="A22" s="162"/>
      <c r="B22" s="162"/>
      <c r="C22" s="163"/>
      <c r="D22" s="164"/>
      <c r="E22" s="38"/>
      <c r="F22" s="36"/>
      <c r="G22" s="159"/>
      <c r="H22" s="20"/>
    </row>
    <row r="23" spans="1:8" s="19" customFormat="1" ht="21" thickBot="1">
      <c r="A23" s="169" t="s">
        <v>55</v>
      </c>
      <c r="B23" s="170"/>
      <c r="C23" s="171"/>
      <c r="D23" s="172"/>
      <c r="E23" s="173"/>
      <c r="F23" s="36" t="s">
        <v>10</v>
      </c>
      <c r="G23" s="159"/>
      <c r="H23" s="20"/>
    </row>
    <row r="24" spans="1:7" ht="20.25">
      <c r="A24" s="103"/>
      <c r="B24" s="103"/>
      <c r="C24" s="104"/>
      <c r="D24" s="105"/>
      <c r="E24" s="174"/>
      <c r="F24" s="103"/>
      <c r="G24" s="103"/>
    </row>
    <row r="25" spans="1:8" s="19" customFormat="1" ht="20.25">
      <c r="A25" s="103" t="s">
        <v>37</v>
      </c>
      <c r="B25" s="103"/>
      <c r="C25" s="166"/>
      <c r="D25" s="166"/>
      <c r="E25" s="165">
        <f>4*50/2000</f>
        <v>0.1</v>
      </c>
      <c r="F25" s="163"/>
      <c r="G25" s="159"/>
      <c r="H25" s="20"/>
    </row>
    <row r="26" spans="1:8" s="19" customFormat="1" ht="20.25">
      <c r="A26" s="103" t="s">
        <v>11</v>
      </c>
      <c r="B26" s="103"/>
      <c r="C26" s="166"/>
      <c r="D26" s="166"/>
      <c r="E26" s="175">
        <v>6.03</v>
      </c>
      <c r="F26" s="166"/>
      <c r="G26" s="159"/>
      <c r="H26" s="20"/>
    </row>
    <row r="27" spans="1:8" s="19" customFormat="1" ht="20.25">
      <c r="A27" s="103" t="s">
        <v>12</v>
      </c>
      <c r="B27" s="103"/>
      <c r="C27" s="166"/>
      <c r="D27" s="166"/>
      <c r="E27" s="175">
        <v>2.49</v>
      </c>
      <c r="F27" s="166"/>
      <c r="G27" s="159"/>
      <c r="H27" s="20"/>
    </row>
    <row r="28" spans="1:8" s="19" customFormat="1" ht="20.25">
      <c r="A28" s="103" t="s">
        <v>13</v>
      </c>
      <c r="B28" s="103"/>
      <c r="C28" s="166"/>
      <c r="D28" s="166"/>
      <c r="E28" s="175">
        <v>27</v>
      </c>
      <c r="F28" s="166"/>
      <c r="G28" s="159"/>
      <c r="H28" s="20"/>
    </row>
    <row r="29" spans="1:8" s="19" customFormat="1" ht="20.25">
      <c r="A29" s="103" t="s">
        <v>14</v>
      </c>
      <c r="B29" s="103"/>
      <c r="C29" s="166"/>
      <c r="D29" s="166"/>
      <c r="E29" s="165">
        <v>1.76</v>
      </c>
      <c r="F29" s="166"/>
      <c r="G29" s="159"/>
      <c r="H29" s="20"/>
    </row>
    <row r="30" spans="1:8" s="19" customFormat="1" ht="20.25">
      <c r="A30" s="103" t="s">
        <v>15</v>
      </c>
      <c r="B30" s="103"/>
      <c r="C30" s="166"/>
      <c r="D30" s="166"/>
      <c r="E30" s="176">
        <f>2800*0.0004</f>
        <v>1.12</v>
      </c>
      <c r="F30" s="166"/>
      <c r="G30" s="159"/>
      <c r="H30" s="20"/>
    </row>
    <row r="31" spans="1:8" s="19" customFormat="1" ht="20.25">
      <c r="A31" s="103" t="s">
        <v>16</v>
      </c>
      <c r="B31" s="103"/>
      <c r="C31" s="166"/>
      <c r="D31" s="166"/>
      <c r="E31" s="168">
        <v>0</v>
      </c>
      <c r="F31" s="166"/>
      <c r="G31" s="159" t="s">
        <v>1</v>
      </c>
      <c r="H31" s="20"/>
    </row>
    <row r="32" spans="1:8" s="19" customFormat="1" ht="20.25">
      <c r="A32" s="103" t="s">
        <v>17</v>
      </c>
      <c r="B32" s="103"/>
      <c r="C32" s="166"/>
      <c r="D32" s="166"/>
      <c r="E32" s="175">
        <v>8.46</v>
      </c>
      <c r="F32" s="166" t="s">
        <v>1</v>
      </c>
      <c r="G32" s="159" t="s">
        <v>1</v>
      </c>
      <c r="H32" s="20"/>
    </row>
    <row r="33" spans="1:8" s="19" customFormat="1" ht="20.25">
      <c r="A33" s="103" t="s">
        <v>38</v>
      </c>
      <c r="B33" s="103"/>
      <c r="C33" s="166"/>
      <c r="D33" s="166"/>
      <c r="E33" s="175">
        <f>3600/2000</f>
        <v>1.8</v>
      </c>
      <c r="F33" s="163"/>
      <c r="G33" s="159"/>
      <c r="H33" s="20"/>
    </row>
    <row r="34" spans="1:8" s="19" customFormat="1" ht="21" thickBot="1">
      <c r="A34" s="103" t="s">
        <v>18</v>
      </c>
      <c r="B34" s="103"/>
      <c r="C34" s="166"/>
      <c r="D34" s="166"/>
      <c r="E34" s="177">
        <v>0</v>
      </c>
      <c r="F34" s="163" t="s">
        <v>1</v>
      </c>
      <c r="G34" s="159" t="s">
        <v>1</v>
      </c>
      <c r="H34" s="20"/>
    </row>
    <row r="35" spans="1:8" s="19" customFormat="1" ht="21" thickTop="1">
      <c r="A35" s="103"/>
      <c r="B35" s="103"/>
      <c r="C35" s="166"/>
      <c r="D35" s="166"/>
      <c r="E35" s="27">
        <f>SUM(E25:E34)</f>
        <v>48.76</v>
      </c>
      <c r="F35" s="163"/>
      <c r="G35" s="159"/>
      <c r="H35" s="20"/>
    </row>
    <row r="36" spans="1:8" s="19" customFormat="1" ht="21" thickBot="1">
      <c r="A36" s="178"/>
      <c r="B36" s="178"/>
      <c r="C36" s="166"/>
      <c r="D36" s="179"/>
      <c r="E36" s="27"/>
      <c r="F36" s="47"/>
      <c r="G36" s="159"/>
      <c r="H36" s="20"/>
    </row>
    <row r="37" spans="1:8" s="19" customFormat="1" ht="21" thickBot="1">
      <c r="A37" s="15" t="s">
        <v>19</v>
      </c>
      <c r="B37" s="25"/>
      <c r="C37" s="180"/>
      <c r="D37" s="160"/>
      <c r="E37" s="181"/>
      <c r="F37" s="18"/>
      <c r="G37" s="159" t="s">
        <v>1</v>
      </c>
      <c r="H37" s="20"/>
    </row>
    <row r="38" spans="1:8" s="19" customFormat="1" ht="20.25">
      <c r="A38" s="160" t="s">
        <v>20</v>
      </c>
      <c r="B38" s="160"/>
      <c r="C38" s="24"/>
      <c r="D38" s="24" t="s">
        <v>1</v>
      </c>
      <c r="E38" s="182">
        <f>106.21+23.45</f>
        <v>129.66</v>
      </c>
      <c r="F38" s="18"/>
      <c r="G38" s="159"/>
      <c r="H38" s="20"/>
    </row>
    <row r="39" spans="1:8" s="19" customFormat="1" ht="20.25">
      <c r="A39" s="160" t="s">
        <v>39</v>
      </c>
      <c r="B39" s="160"/>
      <c r="C39" s="24"/>
      <c r="D39" s="24"/>
      <c r="E39" s="182">
        <v>2.43</v>
      </c>
      <c r="F39" s="18"/>
      <c r="G39" s="159"/>
      <c r="H39" s="20" t="s">
        <v>1</v>
      </c>
    </row>
    <row r="40" spans="1:8" s="19" customFormat="1" ht="20.25">
      <c r="A40" s="160" t="s">
        <v>21</v>
      </c>
      <c r="B40" s="160"/>
      <c r="C40" s="24"/>
      <c r="D40" s="24"/>
      <c r="E40" s="168">
        <v>0</v>
      </c>
      <c r="F40" s="18"/>
      <c r="G40" s="159"/>
      <c r="H40" s="20"/>
    </row>
    <row r="41" spans="1:8" s="19" customFormat="1" ht="20.25">
      <c r="A41" s="160" t="s">
        <v>22</v>
      </c>
      <c r="B41" s="160"/>
      <c r="C41" s="24"/>
      <c r="D41" s="24"/>
      <c r="E41" s="168">
        <v>0</v>
      </c>
      <c r="F41" s="18"/>
      <c r="G41" s="159"/>
      <c r="H41" s="20"/>
    </row>
    <row r="42" spans="1:8" s="19" customFormat="1" ht="20.25">
      <c r="A42" s="160" t="s">
        <v>23</v>
      </c>
      <c r="B42" s="160"/>
      <c r="C42" s="24"/>
      <c r="D42" s="24"/>
      <c r="E42" s="168">
        <v>0</v>
      </c>
      <c r="F42" s="18"/>
      <c r="G42" s="159"/>
      <c r="H42" s="20"/>
    </row>
    <row r="43" spans="1:8" s="19" customFormat="1" ht="21" customHeight="1">
      <c r="A43" s="160" t="s">
        <v>24</v>
      </c>
      <c r="B43" s="160"/>
      <c r="C43" s="24"/>
      <c r="D43" s="24"/>
      <c r="E43" s="168">
        <v>0</v>
      </c>
      <c r="F43" s="18"/>
      <c r="G43" s="159"/>
      <c r="H43" s="20"/>
    </row>
    <row r="44" spans="1:8" s="19" customFormat="1" ht="21" customHeight="1">
      <c r="A44" s="160" t="s">
        <v>50</v>
      </c>
      <c r="B44" s="160"/>
      <c r="C44" s="24"/>
      <c r="D44" s="24"/>
      <c r="E44" s="168">
        <v>0</v>
      </c>
      <c r="F44" s="18"/>
      <c r="G44" s="159"/>
      <c r="H44" s="20"/>
    </row>
    <row r="45" spans="1:8" s="19" customFormat="1" ht="21" customHeight="1" thickBot="1">
      <c r="A45" s="160" t="s">
        <v>51</v>
      </c>
      <c r="B45" s="160"/>
      <c r="C45" s="24"/>
      <c r="D45" s="24"/>
      <c r="E45" s="168">
        <v>0</v>
      </c>
      <c r="F45" s="18"/>
      <c r="G45" s="159"/>
      <c r="H45" s="20"/>
    </row>
    <row r="46" spans="1:8" s="19" customFormat="1" ht="21" customHeight="1" thickBot="1">
      <c r="A46" s="160" t="s">
        <v>1</v>
      </c>
      <c r="B46" s="160"/>
      <c r="C46" s="24"/>
      <c r="D46" s="24"/>
      <c r="E46" s="127">
        <f>SUM(E38:E45)</f>
        <v>132.09</v>
      </c>
      <c r="F46" s="18"/>
      <c r="G46" s="159"/>
      <c r="H46" s="20"/>
    </row>
    <row r="47" spans="1:7" s="50" customFormat="1" ht="21" customHeight="1" thickBot="1">
      <c r="A47" s="160"/>
      <c r="B47" s="160"/>
      <c r="C47" s="24"/>
      <c r="D47" s="24"/>
      <c r="E47" s="27"/>
      <c r="F47" s="18"/>
      <c r="G47" s="183"/>
    </row>
    <row r="48" spans="1:8" s="19" customFormat="1" ht="21" customHeight="1" thickBot="1">
      <c r="A48" s="15" t="s">
        <v>25</v>
      </c>
      <c r="B48" s="25"/>
      <c r="C48" s="51"/>
      <c r="D48" s="25"/>
      <c r="E48" s="53">
        <f>E21+E46</f>
        <v>657.5699999999999</v>
      </c>
      <c r="F48" s="18"/>
      <c r="G48" s="159"/>
      <c r="H48" s="20"/>
    </row>
    <row r="49" spans="1:8" s="19" customFormat="1" ht="18.75" customHeight="1">
      <c r="A49" s="160"/>
      <c r="B49" s="160"/>
      <c r="C49" s="24"/>
      <c r="D49" s="24"/>
      <c r="E49" s="27"/>
      <c r="F49" s="18"/>
      <c r="G49" s="159"/>
      <c r="H49" s="20"/>
    </row>
    <row r="50" spans="1:7" ht="20.25">
      <c r="A50" s="160"/>
      <c r="B50" s="160"/>
      <c r="C50" s="160"/>
      <c r="D50" s="160"/>
      <c r="E50" s="27"/>
      <c r="F50" s="156"/>
      <c r="G50" s="103"/>
    </row>
    <row r="51" spans="1:7" s="43" customFormat="1" ht="20.25">
      <c r="A51" s="184" t="s">
        <v>26</v>
      </c>
      <c r="B51" s="184"/>
      <c r="C51" s="160"/>
      <c r="D51" s="160"/>
      <c r="E51" s="58">
        <f>B95</f>
        <v>2993.870000000001</v>
      </c>
      <c r="F51" s="59">
        <v>1</v>
      </c>
      <c r="G51" s="103"/>
    </row>
    <row r="52" spans="1:7" ht="20.25">
      <c r="A52" s="185" t="s">
        <v>27</v>
      </c>
      <c r="B52" s="185"/>
      <c r="C52" s="186"/>
      <c r="D52" s="187"/>
      <c r="E52" s="63">
        <f>E48</f>
        <v>657.5699999999999</v>
      </c>
      <c r="F52" s="59">
        <f>E52/E51</f>
        <v>0.2196387952716717</v>
      </c>
      <c r="G52" s="103"/>
    </row>
    <row r="53" spans="1:7" ht="20.25">
      <c r="A53" s="25" t="s">
        <v>28</v>
      </c>
      <c r="B53" s="25"/>
      <c r="C53" s="188"/>
      <c r="D53" s="188"/>
      <c r="E53" s="63">
        <f>SUM(E51-E52)</f>
        <v>2336.300000000001</v>
      </c>
      <c r="F53" s="59">
        <f>F51-F52</f>
        <v>0.7803612047283283</v>
      </c>
      <c r="G53" s="103"/>
    </row>
    <row r="54" spans="1:7" ht="20.25">
      <c r="A54" s="189"/>
      <c r="B54" s="189"/>
      <c r="C54" s="190"/>
      <c r="D54" s="191"/>
      <c r="E54" s="112"/>
      <c r="F54" s="192"/>
      <c r="G54" s="103"/>
    </row>
    <row r="55" spans="1:8" s="19" customFormat="1" ht="20.25">
      <c r="A55" s="116" t="s">
        <v>43</v>
      </c>
      <c r="B55" s="162" t="s">
        <v>1</v>
      </c>
      <c r="C55" s="163"/>
      <c r="D55" s="164"/>
      <c r="E55" s="58">
        <v>1082.94</v>
      </c>
      <c r="F55" s="36"/>
      <c r="G55" s="159"/>
      <c r="H55" s="125"/>
    </row>
    <row r="56" spans="1:7" ht="20.25">
      <c r="A56" s="189"/>
      <c r="B56" s="189"/>
      <c r="C56" s="190"/>
      <c r="D56" s="193"/>
      <c r="E56" s="112"/>
      <c r="F56" s="192"/>
      <c r="G56" s="103"/>
    </row>
    <row r="57" spans="1:8" s="19" customFormat="1" ht="20.25">
      <c r="A57" s="194" t="s">
        <v>29</v>
      </c>
      <c r="B57" s="194"/>
      <c r="C57" s="24"/>
      <c r="D57" s="24"/>
      <c r="E57" s="195"/>
      <c r="F57" s="71">
        <v>343.28</v>
      </c>
      <c r="G57" s="159"/>
      <c r="H57" s="20"/>
    </row>
    <row r="58" spans="1:7" ht="20.25">
      <c r="A58" s="196"/>
      <c r="B58" s="196"/>
      <c r="C58" s="197"/>
      <c r="D58" s="198"/>
      <c r="E58" s="112"/>
      <c r="F58" s="121"/>
      <c r="G58" s="199"/>
    </row>
    <row r="59" spans="1:8" ht="20.25">
      <c r="A59" s="200" t="s">
        <v>30</v>
      </c>
      <c r="B59" s="200"/>
      <c r="C59" s="201"/>
      <c r="D59" s="202"/>
      <c r="E59" s="203"/>
      <c r="F59" s="82">
        <v>0</v>
      </c>
      <c r="G59" s="199"/>
      <c r="H59" s="83"/>
    </row>
    <row r="60" spans="1:7" ht="20.25">
      <c r="A60" s="200" t="s">
        <v>31</v>
      </c>
      <c r="B60" s="200"/>
      <c r="C60" s="204"/>
      <c r="D60" s="205"/>
      <c r="E60" s="112"/>
      <c r="F60" s="82">
        <v>0</v>
      </c>
      <c r="G60" s="103"/>
    </row>
    <row r="61" spans="1:7" ht="20.25">
      <c r="A61" s="200" t="s">
        <v>44</v>
      </c>
      <c r="B61" s="200"/>
      <c r="C61" s="204" t="s">
        <v>1</v>
      </c>
      <c r="D61" s="205"/>
      <c r="E61" s="112"/>
      <c r="F61" s="121"/>
      <c r="G61" s="103"/>
    </row>
    <row r="62" spans="1:7" ht="21" thickBot="1">
      <c r="A62" s="103"/>
      <c r="B62" s="103"/>
      <c r="C62" s="103"/>
      <c r="D62" s="103"/>
      <c r="E62" s="103"/>
      <c r="F62" s="206"/>
      <c r="G62" s="103"/>
    </row>
    <row r="63" spans="1:7" ht="26.25">
      <c r="A63" s="146" t="s">
        <v>0</v>
      </c>
      <c r="B63" s="147"/>
      <c r="C63" s="148"/>
      <c r="D63" s="148"/>
      <c r="E63" s="149"/>
      <c r="F63" s="150"/>
      <c r="G63" s="103"/>
    </row>
    <row r="64" spans="1:7" ht="27" thickBot="1">
      <c r="A64" s="151" t="s">
        <v>53</v>
      </c>
      <c r="B64" s="152"/>
      <c r="C64" s="153"/>
      <c r="D64" s="153"/>
      <c r="E64" s="154"/>
      <c r="F64" s="155"/>
      <c r="G64" s="103"/>
    </row>
    <row r="65" spans="1:7" ht="20.25">
      <c r="A65" s="103"/>
      <c r="B65" s="103"/>
      <c r="C65" s="103"/>
      <c r="D65" s="103"/>
      <c r="E65" s="103"/>
      <c r="F65" s="206"/>
      <c r="G65" s="103" t="s">
        <v>1</v>
      </c>
    </row>
    <row r="66" spans="1:7" ht="101.25">
      <c r="A66" s="207" t="s">
        <v>32</v>
      </c>
      <c r="B66" s="208" t="s">
        <v>41</v>
      </c>
      <c r="C66" s="208" t="s">
        <v>42</v>
      </c>
      <c r="D66" s="208" t="s">
        <v>33</v>
      </c>
      <c r="E66" s="208" t="s">
        <v>34</v>
      </c>
      <c r="F66" s="208" t="s">
        <v>35</v>
      </c>
      <c r="G66" s="199"/>
    </row>
    <row r="67" spans="1:7" ht="20.25">
      <c r="A67" s="209">
        <v>39845</v>
      </c>
      <c r="B67" s="210">
        <v>17.3</v>
      </c>
      <c r="C67" s="211">
        <v>9</v>
      </c>
      <c r="D67" s="212">
        <v>104</v>
      </c>
      <c r="E67" s="213">
        <v>0</v>
      </c>
      <c r="F67" s="214">
        <v>0</v>
      </c>
      <c r="G67" s="215"/>
    </row>
    <row r="68" spans="1:7" ht="20.25">
      <c r="A68" s="209">
        <v>39846</v>
      </c>
      <c r="B68" s="216">
        <v>165.35</v>
      </c>
      <c r="C68" s="217">
        <v>32.97</v>
      </c>
      <c r="D68" s="212">
        <v>3</v>
      </c>
      <c r="E68" s="212">
        <v>26</v>
      </c>
      <c r="F68" s="216">
        <v>1</v>
      </c>
      <c r="G68" s="215"/>
    </row>
    <row r="69" spans="1:7" ht="20.25">
      <c r="A69" s="209">
        <v>39847</v>
      </c>
      <c r="B69" s="216">
        <v>148.86</v>
      </c>
      <c r="C69" s="217">
        <v>53.09</v>
      </c>
      <c r="D69" s="212">
        <v>137</v>
      </c>
      <c r="E69" s="212">
        <v>14</v>
      </c>
      <c r="F69" s="216">
        <v>1</v>
      </c>
      <c r="G69" s="215"/>
    </row>
    <row r="70" spans="1:7" ht="20.25">
      <c r="A70" s="209">
        <v>39848</v>
      </c>
      <c r="B70" s="216">
        <v>133.32</v>
      </c>
      <c r="C70" s="217">
        <v>46.99</v>
      </c>
      <c r="D70" s="212">
        <v>111</v>
      </c>
      <c r="E70" s="212">
        <v>16</v>
      </c>
      <c r="F70" s="214">
        <v>0</v>
      </c>
      <c r="G70" s="215"/>
    </row>
    <row r="71" spans="1:7" ht="20.25">
      <c r="A71" s="209">
        <v>39849</v>
      </c>
      <c r="B71" s="216">
        <v>143.19</v>
      </c>
      <c r="C71" s="217">
        <v>31.34</v>
      </c>
      <c r="D71" s="212">
        <v>68</v>
      </c>
      <c r="E71" s="212">
        <v>22</v>
      </c>
      <c r="F71" s="216">
        <v>1</v>
      </c>
      <c r="G71" s="215"/>
    </row>
    <row r="72" spans="1:7" ht="20.25">
      <c r="A72" s="209">
        <v>39850</v>
      </c>
      <c r="B72" s="216">
        <v>125.2</v>
      </c>
      <c r="C72" s="217">
        <v>27.99</v>
      </c>
      <c r="D72" s="212">
        <v>53</v>
      </c>
      <c r="E72" s="212">
        <v>19</v>
      </c>
      <c r="F72" s="214">
        <v>0</v>
      </c>
      <c r="G72" s="215"/>
    </row>
    <row r="73" spans="1:7" ht="20.25">
      <c r="A73" s="209">
        <v>39851</v>
      </c>
      <c r="B73" s="218">
        <v>16.62</v>
      </c>
      <c r="C73" s="217">
        <v>7.76</v>
      </c>
      <c r="D73" s="212">
        <v>85</v>
      </c>
      <c r="E73" s="213">
        <v>0</v>
      </c>
      <c r="F73" s="214">
        <v>0</v>
      </c>
      <c r="G73" s="215"/>
    </row>
    <row r="74" spans="1:7" ht="20.25">
      <c r="A74" s="209">
        <v>39852</v>
      </c>
      <c r="B74" s="218">
        <v>12.64</v>
      </c>
      <c r="C74" s="217">
        <v>4.4</v>
      </c>
      <c r="D74" s="212">
        <v>78</v>
      </c>
      <c r="E74" s="213">
        <v>0</v>
      </c>
      <c r="F74" s="214">
        <v>0</v>
      </c>
      <c r="G74" s="215"/>
    </row>
    <row r="75" spans="1:7" ht="20.25">
      <c r="A75" s="209">
        <v>39853</v>
      </c>
      <c r="B75" s="218">
        <v>127.01</v>
      </c>
      <c r="C75" s="217">
        <v>3.89</v>
      </c>
      <c r="D75" s="212">
        <v>1</v>
      </c>
      <c r="E75" s="212">
        <v>17</v>
      </c>
      <c r="F75" s="216">
        <v>1</v>
      </c>
      <c r="G75" s="215"/>
    </row>
    <row r="76" spans="1:7" ht="20.25">
      <c r="A76" s="209">
        <v>39854</v>
      </c>
      <c r="B76" s="218">
        <v>166.35</v>
      </c>
      <c r="C76" s="217">
        <v>33.79</v>
      </c>
      <c r="D76" s="212">
        <v>105</v>
      </c>
      <c r="E76" s="212">
        <v>16</v>
      </c>
      <c r="F76" s="216">
        <v>1</v>
      </c>
      <c r="G76" s="215"/>
    </row>
    <row r="77" spans="1:7" ht="20.25">
      <c r="A77" s="209">
        <v>39855</v>
      </c>
      <c r="B77" s="218">
        <v>134.95</v>
      </c>
      <c r="C77" s="217">
        <v>11.33</v>
      </c>
      <c r="D77" s="212">
        <v>62</v>
      </c>
      <c r="E77" s="212">
        <v>15</v>
      </c>
      <c r="F77" s="216">
        <v>1</v>
      </c>
      <c r="G77" s="215"/>
    </row>
    <row r="78" spans="1:7" ht="20.25">
      <c r="A78" s="209">
        <v>39856</v>
      </c>
      <c r="B78" s="218">
        <v>49.93</v>
      </c>
      <c r="C78" s="217">
        <v>11.65</v>
      </c>
      <c r="D78" s="212">
        <v>66</v>
      </c>
      <c r="E78" s="212">
        <v>6</v>
      </c>
      <c r="F78" s="214">
        <v>0</v>
      </c>
      <c r="G78" s="215"/>
    </row>
    <row r="79" spans="1:7" ht="20.25">
      <c r="A79" s="209">
        <v>39857</v>
      </c>
      <c r="B79" s="218">
        <v>144.91</v>
      </c>
      <c r="C79" s="217">
        <v>33.96</v>
      </c>
      <c r="D79" s="212">
        <v>73</v>
      </c>
      <c r="E79" s="212">
        <v>18</v>
      </c>
      <c r="F79" s="216">
        <v>1</v>
      </c>
      <c r="G79" s="215"/>
    </row>
    <row r="80" spans="1:7" ht="20.25">
      <c r="A80" s="209">
        <v>39858</v>
      </c>
      <c r="B80" s="218">
        <v>25.58</v>
      </c>
      <c r="C80" s="217">
        <v>9.41</v>
      </c>
      <c r="D80" s="212">
        <v>66</v>
      </c>
      <c r="E80" s="212">
        <v>1</v>
      </c>
      <c r="F80" s="214">
        <v>0</v>
      </c>
      <c r="G80" s="215"/>
    </row>
    <row r="81" spans="1:7" ht="20.25">
      <c r="A81" s="209">
        <v>39859</v>
      </c>
      <c r="B81" s="218">
        <v>8.92</v>
      </c>
      <c r="C81" s="217">
        <v>1.12</v>
      </c>
      <c r="D81" s="212">
        <v>18</v>
      </c>
      <c r="E81" s="213">
        <v>0</v>
      </c>
      <c r="F81" s="214">
        <v>0</v>
      </c>
      <c r="G81" s="215"/>
    </row>
    <row r="82" spans="1:7" ht="20.25">
      <c r="A82" s="209">
        <v>39860</v>
      </c>
      <c r="B82" s="218">
        <v>54.91</v>
      </c>
      <c r="C82" s="217">
        <v>0</v>
      </c>
      <c r="D82" s="213">
        <v>0</v>
      </c>
      <c r="E82" s="212">
        <v>6</v>
      </c>
      <c r="F82" s="214">
        <v>0</v>
      </c>
      <c r="G82" s="215"/>
    </row>
    <row r="83" spans="1:7" ht="20.25">
      <c r="A83" s="209">
        <v>39861</v>
      </c>
      <c r="B83" s="218">
        <v>155.43</v>
      </c>
      <c r="C83" s="217">
        <v>15.96</v>
      </c>
      <c r="D83" s="212">
        <v>49</v>
      </c>
      <c r="E83" s="212">
        <v>17</v>
      </c>
      <c r="F83" s="214">
        <v>0</v>
      </c>
      <c r="G83" s="215"/>
    </row>
    <row r="84" spans="1:7" ht="20.25">
      <c r="A84" s="209">
        <v>39862</v>
      </c>
      <c r="B84" s="218">
        <v>172.04</v>
      </c>
      <c r="C84" s="217">
        <v>32.87</v>
      </c>
      <c r="D84" s="212">
        <v>54</v>
      </c>
      <c r="E84" s="212">
        <v>17</v>
      </c>
      <c r="F84" s="214">
        <v>0</v>
      </c>
      <c r="G84" s="215"/>
    </row>
    <row r="85" spans="1:7" ht="20.25">
      <c r="A85" s="209">
        <v>39863</v>
      </c>
      <c r="B85" s="218">
        <v>169.62</v>
      </c>
      <c r="C85" s="217">
        <v>40.45</v>
      </c>
      <c r="D85" s="212">
        <v>92</v>
      </c>
      <c r="E85" s="212">
        <v>20</v>
      </c>
      <c r="F85" s="214">
        <v>0</v>
      </c>
      <c r="G85" s="215"/>
    </row>
    <row r="86" spans="1:7" ht="20.25">
      <c r="A86" s="209">
        <v>39864</v>
      </c>
      <c r="B86" s="218">
        <v>224.53</v>
      </c>
      <c r="C86" s="217">
        <v>33.96</v>
      </c>
      <c r="D86" s="212">
        <v>93</v>
      </c>
      <c r="E86" s="212">
        <v>30</v>
      </c>
      <c r="F86" s="216">
        <v>4</v>
      </c>
      <c r="G86" s="215"/>
    </row>
    <row r="87" spans="1:7" ht="20.25">
      <c r="A87" s="209">
        <v>39865</v>
      </c>
      <c r="B87" s="218">
        <v>36.08</v>
      </c>
      <c r="C87" s="217">
        <v>7.76</v>
      </c>
      <c r="D87" s="212">
        <v>121</v>
      </c>
      <c r="E87" s="212">
        <v>1</v>
      </c>
      <c r="F87" s="214">
        <v>0</v>
      </c>
      <c r="G87" s="215"/>
    </row>
    <row r="88" spans="1:7" ht="20.25">
      <c r="A88" s="209">
        <v>39866</v>
      </c>
      <c r="B88" s="218">
        <v>2.34</v>
      </c>
      <c r="C88" s="217">
        <v>0.96</v>
      </c>
      <c r="D88" s="212">
        <v>16</v>
      </c>
      <c r="E88" s="213">
        <v>0</v>
      </c>
      <c r="F88" s="214">
        <v>0</v>
      </c>
      <c r="G88" s="215"/>
    </row>
    <row r="89" spans="1:7" ht="20.25">
      <c r="A89" s="209">
        <v>39867</v>
      </c>
      <c r="B89" s="218">
        <v>176.2</v>
      </c>
      <c r="C89" s="217">
        <v>25.07</v>
      </c>
      <c r="D89" s="212">
        <v>2</v>
      </c>
      <c r="E89" s="212">
        <v>23</v>
      </c>
      <c r="F89" s="214">
        <v>0</v>
      </c>
      <c r="G89" s="215" t="s">
        <v>1</v>
      </c>
    </row>
    <row r="90" spans="1:7" ht="20.25">
      <c r="A90" s="209">
        <v>39868</v>
      </c>
      <c r="B90" s="218">
        <v>142.88</v>
      </c>
      <c r="C90" s="217">
        <v>24.77</v>
      </c>
      <c r="D90" s="212">
        <v>81</v>
      </c>
      <c r="E90" s="212">
        <v>13</v>
      </c>
      <c r="F90" s="214">
        <v>0</v>
      </c>
      <c r="G90" s="215"/>
    </row>
    <row r="91" spans="1:7" ht="20.25">
      <c r="A91" s="209">
        <v>39869</v>
      </c>
      <c r="B91" s="218">
        <v>120.44</v>
      </c>
      <c r="C91" s="217">
        <v>14.78</v>
      </c>
      <c r="D91" s="212">
        <v>79</v>
      </c>
      <c r="E91" s="212">
        <v>11</v>
      </c>
      <c r="F91" s="214">
        <v>0</v>
      </c>
      <c r="G91" s="215"/>
    </row>
    <row r="92" spans="1:7" ht="20.25">
      <c r="A92" s="209">
        <v>39870</v>
      </c>
      <c r="B92" s="218">
        <v>169.4</v>
      </c>
      <c r="C92" s="217">
        <v>16.34</v>
      </c>
      <c r="D92" s="212">
        <v>80</v>
      </c>
      <c r="E92" s="212">
        <v>19</v>
      </c>
      <c r="F92" s="216">
        <v>1</v>
      </c>
      <c r="G92" s="215"/>
    </row>
    <row r="93" spans="1:7" ht="20.25">
      <c r="A93" s="209">
        <v>39871</v>
      </c>
      <c r="B93" s="218">
        <v>129.55</v>
      </c>
      <c r="C93" s="217">
        <v>31.4</v>
      </c>
      <c r="D93" s="212">
        <v>81</v>
      </c>
      <c r="E93" s="212">
        <v>18</v>
      </c>
      <c r="F93" s="216">
        <v>2</v>
      </c>
      <c r="G93" s="215"/>
    </row>
    <row r="94" spans="1:7" ht="20.25">
      <c r="A94" s="209">
        <v>39872</v>
      </c>
      <c r="B94" s="219">
        <v>20.32</v>
      </c>
      <c r="C94" s="220">
        <v>6.8</v>
      </c>
      <c r="D94" s="221">
        <v>106</v>
      </c>
      <c r="E94" s="221">
        <v>1</v>
      </c>
      <c r="F94" s="221">
        <v>3</v>
      </c>
      <c r="G94" s="215"/>
    </row>
    <row r="95" spans="1:7" ht="20.25">
      <c r="A95" s="105" t="s">
        <v>36</v>
      </c>
      <c r="B95" s="222">
        <f>SUM(B67:B94)</f>
        <v>2993.870000000001</v>
      </c>
      <c r="C95" s="223">
        <f>SUM(C67:C94)</f>
        <v>569.8099999999998</v>
      </c>
      <c r="D95" s="224">
        <f>SUM(D67:D94)</f>
        <v>1884</v>
      </c>
      <c r="E95" s="224">
        <f>SUM(E67:E94)</f>
        <v>346</v>
      </c>
      <c r="F95" s="224">
        <f>SUM(F67:F94)</f>
        <v>17</v>
      </c>
      <c r="G95" s="103"/>
    </row>
    <row r="96" spans="1:6" ht="18">
      <c r="A96" s="98"/>
      <c r="B96" s="98"/>
      <c r="C96" s="110"/>
      <c r="D96" s="99"/>
      <c r="E96" s="100"/>
      <c r="F96" s="101"/>
    </row>
    <row r="97" spans="1:7" ht="16.5" customHeight="1">
      <c r="A97" s="86"/>
      <c r="B97" s="86"/>
      <c r="C97" s="102"/>
      <c r="D97" s="87"/>
      <c r="E97" s="88"/>
      <c r="F97" s="86"/>
      <c r="G97" s="56" t="s">
        <v>1</v>
      </c>
    </row>
    <row r="98" spans="1:6" ht="20.25">
      <c r="A98" s="103"/>
      <c r="B98" s="103"/>
      <c r="C98" s="104"/>
      <c r="D98" s="105"/>
      <c r="E98" s="106"/>
      <c r="F98" s="103" t="s">
        <v>1</v>
      </c>
    </row>
    <row r="99" spans="1:6" ht="20.25">
      <c r="A99" s="103"/>
      <c r="B99" s="103"/>
      <c r="C99" s="104"/>
      <c r="D99" s="105"/>
      <c r="E99" s="106"/>
      <c r="F99" s="103"/>
    </row>
    <row r="100" spans="1:6" ht="20.25">
      <c r="A100" s="103"/>
      <c r="B100" s="103"/>
      <c r="C100" s="104"/>
      <c r="D100" s="105"/>
      <c r="E100" s="106"/>
      <c r="F100" s="103"/>
    </row>
    <row r="101" spans="1:6" ht="20.25">
      <c r="A101" s="103"/>
      <c r="B101" s="103"/>
      <c r="C101" s="104"/>
      <c r="D101" s="105"/>
      <c r="E101" s="106"/>
      <c r="F101" s="103"/>
    </row>
  </sheetData>
  <sheetProtection/>
  <printOptions horizontalCentered="1"/>
  <pageMargins left="0" right="0" top="0.5" bottom="0.5" header="0.5" footer="0.5"/>
  <pageSetup fitToHeight="2" horizontalDpi="600" verticalDpi="600" orientation="portrait" scale="54" r:id="rId1"/>
  <headerFooter alignWithMargins="0">
    <oddFooter>&amp;CPage &amp;P</oddFooter>
  </headerFooter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Zorka Neuman</cp:lastModifiedBy>
  <cp:lastPrinted>2009-03-11T18:41:50Z</cp:lastPrinted>
  <dcterms:created xsi:type="dcterms:W3CDTF">2005-03-11T00:18:31Z</dcterms:created>
  <dcterms:modified xsi:type="dcterms:W3CDTF">2009-03-11T19:12:50Z</dcterms:modified>
  <cp:category/>
  <cp:version/>
  <cp:contentType/>
  <cp:contentStatus/>
</cp:coreProperties>
</file>