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45" activeTab="0"/>
  </bookViews>
  <sheets>
    <sheet name="2008" sheetId="1" r:id="rId1"/>
    <sheet name="2008 WO chip" sheetId="2" r:id="rId2"/>
  </sheets>
  <externalReferences>
    <externalReference r:id="rId5"/>
    <externalReference r:id="rId6"/>
    <externalReference r:id="rId7"/>
  </externalReferences>
  <definedNames>
    <definedName name="_xlnm.Print_Area" localSheetId="0">'2008'!$A$1:$AF$60</definedName>
  </definedNames>
  <calcPr fullCalcOnLoad="1"/>
</workbook>
</file>

<file path=xl/sharedStrings.xml><?xml version="1.0" encoding="utf-8"?>
<sst xmlns="http://schemas.openxmlformats.org/spreadsheetml/2006/main" count="272" uniqueCount="50">
  <si>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</si>
  <si>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</si>
  <si>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</si>
  <si>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</si>
  <si>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</si>
  <si>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</si>
  <si>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</si>
  <si>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</si>
  <si>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</si>
  <si>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</si>
  <si>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</si>
  <si>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</si>
  <si>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</si>
  <si>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</si>
  <si>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</si>
  <si>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</si>
  <si>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</si>
  <si>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</si>
  <si>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</si>
  <si>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</si>
  <si>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</si>
  <si>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</si>
  <si>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</si>
  <si>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</si>
  <si>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</si>
  <si>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</si>
  <si>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</si>
  <si>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</si>
  <si>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</si>
  <si>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</si>
  <si>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</si>
  <si>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</si>
  <si>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</si>
  <si>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</si>
  <si>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</si>
  <si>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</si>
  <si>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</si>
  <si>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</si>
  <si>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</si>
  <si>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</si>
  <si>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</si>
  <si>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</si>
  <si>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</si>
  <si>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</si>
  <si>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CHIP &amp; GRIND</t>
  </si>
  <si>
    <t>UVDS CHIP &amp; GRIND</t>
  </si>
  <si>
    <t>UVR &amp; UVDS COMMERCIAL RECYCLABLES</t>
  </si>
  <si>
    <t>Totals 2008</t>
  </si>
  <si>
    <t>.</t>
  </si>
  <si>
    <t>Includes all oil, batteries, tires, CRT/TV's, electronic waste, drip hose (April-August-November)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</si>
</sst>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  <numFmt numFmtId="170" formatCode="[$-409]h:mm:ss\ AM/PM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2" fontId="6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0" fontId="8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9" fontId="8" fillId="33" borderId="12" xfId="59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9" fontId="8" fillId="33" borderId="0" xfId="59" applyFont="1" applyFill="1" applyBorder="1" applyAlignment="1">
      <alignment horizontal="center"/>
    </xf>
    <xf numFmtId="10" fontId="6" fillId="33" borderId="0" xfId="59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0" fontId="8" fillId="33" borderId="0" xfId="59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33" borderId="0" xfId="59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33" borderId="0" xfId="0" applyFont="1" applyFill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33" borderId="0" xfId="59" applyNumberFormat="1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10" fontId="8" fillId="33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/>
    </xf>
    <xf numFmtId="164" fontId="9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 horizontal="center"/>
    </xf>
    <xf numFmtId="1" fontId="14" fillId="33" borderId="0" xfId="0" applyNumberFormat="1" applyFont="1" applyFill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0" fontId="8" fillId="33" borderId="1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9" fontId="8" fillId="33" borderId="10" xfId="59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6" fillId="33" borderId="14" xfId="0" applyNumberFormat="1" applyFont="1" applyFill="1" applyBorder="1" applyAlignment="1">
      <alignment horizontal="center"/>
    </xf>
    <xf numFmtId="10" fontId="8" fillId="33" borderId="15" xfId="0" applyNumberFormat="1" applyFont="1" applyFill="1" applyBorder="1" applyAlignment="1">
      <alignment horizontal="center"/>
    </xf>
    <xf numFmtId="10" fontId="8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0" fontId="8" fillId="33" borderId="12" xfId="59" applyNumberFormat="1" applyFont="1" applyFill="1" applyBorder="1" applyAlignment="1">
      <alignment horizontal="center"/>
    </xf>
    <xf numFmtId="10" fontId="6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8%20Recycle%20folder\08%20SS%20UPPER%20VALLEY%20RECYCLING%20PLANT%20DAILY%20REPORT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8%20Recycle%20folder\08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8%20Recycle%20folder\08%20ROUTE%20#83%20(G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8"/>
      <sheetName val="FEB 08"/>
      <sheetName val="MARCH 08"/>
      <sheetName val="APRIL 08"/>
      <sheetName val="MAY 08"/>
      <sheetName val="JUNE 08"/>
      <sheetName val="JULY 08"/>
      <sheetName val="AUG 08"/>
      <sheetName val="SEPT 08"/>
      <sheetName val="OCT 08"/>
      <sheetName val="NOV 08"/>
      <sheetName val="DEC 08"/>
      <sheetName val="08 YR TOTALS"/>
      <sheetName val="08 TOTALS LESS TRASH"/>
      <sheetName val="Sheet1"/>
    </sheetNames>
    <sheetDataSet>
      <sheetData sheetId="0">
        <row r="4">
          <cell r="AY4">
            <v>0.15879320888785345</v>
          </cell>
        </row>
        <row r="6">
          <cell r="AY6">
            <v>0.003587757360435656</v>
          </cell>
        </row>
        <row r="8">
          <cell r="AY8">
            <v>0.09654328897172311</v>
          </cell>
        </row>
        <row r="10">
          <cell r="AY10">
            <v>0.250036401758933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0.015492588601881243</v>
          </cell>
        </row>
        <row r="18">
          <cell r="AY18">
            <v>0.01949969422522496</v>
          </cell>
        </row>
        <row r="20">
          <cell r="AY20">
            <v>0.00766475436093072</v>
          </cell>
        </row>
        <row r="22">
          <cell r="AY22">
            <v>0.018521214945106147</v>
          </cell>
        </row>
        <row r="24">
          <cell r="AY24">
            <v>0.007571565858062262</v>
          </cell>
        </row>
        <row r="26">
          <cell r="AY26">
            <v>0.006057252686449809</v>
          </cell>
        </row>
        <row r="28">
          <cell r="AY28">
            <v>0.00966830717260258</v>
          </cell>
        </row>
        <row r="31">
          <cell r="AY31">
            <v>0.18783307609423686</v>
          </cell>
        </row>
        <row r="32">
          <cell r="AY32">
            <v>0.06697923643670461</v>
          </cell>
        </row>
        <row r="34">
          <cell r="AY34">
            <v>0.009173243251113893</v>
          </cell>
        </row>
        <row r="36">
          <cell r="AY36">
            <v>0.14257840938874167</v>
          </cell>
        </row>
      </sheetData>
      <sheetData sheetId="1">
        <row r="4">
          <cell r="AX4">
            <v>0.14230784963390192</v>
          </cell>
        </row>
        <row r="6">
          <cell r="AX6">
            <v>0.0041995609549910695</v>
          </cell>
        </row>
        <row r="8">
          <cell r="AX8">
            <v>0.0839912190998214</v>
          </cell>
        </row>
        <row r="10">
          <cell r="AX10">
            <v>0.23634801816173764</v>
          </cell>
        </row>
        <row r="12">
          <cell r="AX12">
            <v>0</v>
          </cell>
        </row>
        <row r="14">
          <cell r="AX14">
            <v>0.0008862709807611023</v>
          </cell>
        </row>
        <row r="16">
          <cell r="AX16">
            <v>0.01813446776018871</v>
          </cell>
        </row>
        <row r="18">
          <cell r="AX18">
            <v>0.02155683723974312</v>
          </cell>
        </row>
        <row r="20">
          <cell r="AX20">
            <v>0.005126736750248838</v>
          </cell>
        </row>
        <row r="22">
          <cell r="AX22">
            <v>0.017343641346586496</v>
          </cell>
        </row>
        <row r="24">
          <cell r="AX24">
            <v>0.010635251769133228</v>
          </cell>
        </row>
        <row r="26">
          <cell r="AX26">
            <v>0.005317625884566614</v>
          </cell>
        </row>
        <row r="28">
          <cell r="AX28">
            <v>0.0067901992064466</v>
          </cell>
        </row>
        <row r="31">
          <cell r="AX31">
            <v>0.23690705062652542</v>
          </cell>
        </row>
        <row r="32">
          <cell r="AX32">
            <v>0.06817469082777709</v>
          </cell>
        </row>
        <row r="34">
          <cell r="AX34">
            <v>0.009203583261749908</v>
          </cell>
        </row>
        <row r="36">
          <cell r="AX36">
            <v>0.1330769964958209</v>
          </cell>
        </row>
      </sheetData>
      <sheetData sheetId="2">
        <row r="4">
          <cell r="BC4">
            <v>0.1457154102785171</v>
          </cell>
        </row>
        <row r="6">
          <cell r="BC6">
            <v>0.005772763054316453</v>
          </cell>
        </row>
        <row r="8">
          <cell r="BC8">
            <v>0.06612437680398846</v>
          </cell>
        </row>
        <row r="10">
          <cell r="BC10">
            <v>0.24493008959028378</v>
          </cell>
        </row>
        <row r="12">
          <cell r="BC12">
            <v>0</v>
          </cell>
        </row>
        <row r="14">
          <cell r="BC14">
            <v>0</v>
          </cell>
        </row>
        <row r="16">
          <cell r="BC16">
            <v>0.01705589084229861</v>
          </cell>
        </row>
        <row r="18">
          <cell r="BC18">
            <v>0.020916894703302474</v>
          </cell>
        </row>
        <row r="20">
          <cell r="BC20">
            <v>0.007487723507140984</v>
          </cell>
        </row>
        <row r="22">
          <cell r="BC22">
            <v>0.01788057127862953</v>
          </cell>
        </row>
        <row r="24">
          <cell r="BC24">
            <v>0.010964501255763391</v>
          </cell>
        </row>
        <row r="26">
          <cell r="BC26">
            <v>0.007309667503842262</v>
          </cell>
        </row>
        <row r="28">
          <cell r="BC28">
            <v>0.010889530307006035</v>
          </cell>
        </row>
        <row r="31">
          <cell r="BC31">
            <v>0.21437005660306632</v>
          </cell>
        </row>
        <row r="32">
          <cell r="BC32">
            <v>0.07379952768302284</v>
          </cell>
        </row>
        <row r="34">
          <cell r="BC34">
            <v>0.009839937024403044</v>
          </cell>
        </row>
        <row r="36">
          <cell r="BC36">
            <v>0.1469430595644188</v>
          </cell>
        </row>
      </sheetData>
      <sheetData sheetId="3">
        <row r="4">
          <cell r="AY4">
            <v>0.20702667162173755</v>
          </cell>
        </row>
        <row r="6">
          <cell r="AY6">
            <v>0.00352191189502873</v>
          </cell>
        </row>
        <row r="8">
          <cell r="AY8">
            <v>0.0704382379005746</v>
          </cell>
        </row>
        <row r="10">
          <cell r="AY10">
            <v>0.23803779194419827</v>
          </cell>
        </row>
        <row r="12">
          <cell r="AY12">
            <v>0</v>
          </cell>
        </row>
        <row r="14">
          <cell r="AY14">
            <v>0.0014865212543952431</v>
          </cell>
        </row>
        <row r="16">
          <cell r="AY16">
            <v>0.014407821388753895</v>
          </cell>
        </row>
        <row r="18">
          <cell r="AY18">
            <v>0.014888082101712358</v>
          </cell>
        </row>
        <row r="20">
          <cell r="AY20">
            <v>0.0053743460735828025</v>
          </cell>
        </row>
        <row r="22">
          <cell r="AY22">
            <v>0.021817558102970182</v>
          </cell>
        </row>
        <row r="24">
          <cell r="AY24">
            <v>0.010405648780766701</v>
          </cell>
        </row>
        <row r="26">
          <cell r="AY26">
            <v>0.00445956376318573</v>
          </cell>
        </row>
        <row r="28">
          <cell r="AY28">
            <v>0.014236299705554444</v>
          </cell>
        </row>
        <row r="31">
          <cell r="AY31">
            <v>0.2029673251193505</v>
          </cell>
        </row>
        <row r="32">
          <cell r="AY32">
            <v>0.0657499785597896</v>
          </cell>
        </row>
        <row r="34">
          <cell r="AY34">
            <v>0.009004888367971184</v>
          </cell>
        </row>
        <row r="36">
          <cell r="AY36">
            <v>0.11617735342042823</v>
          </cell>
        </row>
      </sheetData>
      <sheetData sheetId="4">
        <row r="4">
          <cell r="AZ4">
            <v>0.1663857591429627</v>
          </cell>
        </row>
        <row r="6">
          <cell r="AZ6">
            <v>0.003555596601403768</v>
          </cell>
        </row>
        <row r="8">
          <cell r="AZ8">
            <v>0.0749907646841522</v>
          </cell>
        </row>
        <row r="10">
          <cell r="AZ10">
            <v>0.23023642408570372</v>
          </cell>
        </row>
        <row r="12">
          <cell r="AZ12">
            <v>0</v>
          </cell>
        </row>
        <row r="14">
          <cell r="AZ14">
            <v>0.0007503694126339121</v>
          </cell>
        </row>
        <row r="16">
          <cell r="AZ16">
            <v>0.012121352050240118</v>
          </cell>
        </row>
        <row r="18">
          <cell r="AZ18">
            <v>0.023619320280753604</v>
          </cell>
        </row>
        <row r="20">
          <cell r="AZ20">
            <v>0.008681196896933875</v>
          </cell>
        </row>
        <row r="22">
          <cell r="AZ22">
            <v>0.02875646472109346</v>
          </cell>
        </row>
        <row r="24">
          <cell r="AZ24">
            <v>0.014257018840044329</v>
          </cell>
        </row>
        <row r="26">
          <cell r="AZ26">
            <v>0.006753324713705208</v>
          </cell>
        </row>
        <row r="28">
          <cell r="AZ28">
            <v>0.01245613224972294</v>
          </cell>
        </row>
        <row r="31">
          <cell r="AZ31">
            <v>0.19769347986701144</v>
          </cell>
        </row>
        <row r="32">
          <cell r="AZ32">
            <v>0.06349279645363871</v>
          </cell>
        </row>
        <row r="34">
          <cell r="AZ34">
            <v>0.01125554118950868</v>
          </cell>
        </row>
        <row r="36">
          <cell r="AZ36">
            <v>0.1449944588104913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-08"/>
      <sheetName val="FEB-08"/>
      <sheetName val="MAR-08"/>
      <sheetName val="APR-08"/>
      <sheetName val="MAY-08"/>
      <sheetName val="JUN-08"/>
      <sheetName val="JUL-08"/>
      <sheetName val="AUG-08"/>
      <sheetName val="SEPT-08"/>
      <sheetName val="OCT-08"/>
      <sheetName val="NOV-08"/>
      <sheetName val="DEC-08"/>
      <sheetName val="2008 YR TOTAL"/>
    </sheetNames>
    <sheetDataSet>
      <sheetData sheetId="0">
        <row r="88">
          <cell r="AF88">
            <v>362.17</v>
          </cell>
        </row>
        <row r="95">
          <cell r="AI95">
            <v>32.93846413698711</v>
          </cell>
        </row>
      </sheetData>
      <sheetData sheetId="1">
        <row r="114">
          <cell r="AD114">
            <v>309.27</v>
          </cell>
        </row>
        <row r="122">
          <cell r="AF122">
            <v>33.476849238488704</v>
          </cell>
        </row>
      </sheetData>
      <sheetData sheetId="2">
        <row r="121">
          <cell r="AD121">
            <v>329.45000000000005</v>
          </cell>
        </row>
        <row r="129">
          <cell r="AG129">
            <v>38.605955910189586</v>
          </cell>
        </row>
      </sheetData>
      <sheetData sheetId="3">
        <row r="107">
          <cell r="AE107">
            <v>378.12</v>
          </cell>
        </row>
        <row r="115">
          <cell r="AG115">
            <v>29.81691775535291</v>
          </cell>
        </row>
      </sheetData>
      <sheetData sheetId="4">
        <row r="105">
          <cell r="AE105">
            <v>400.76000000000005</v>
          </cell>
        </row>
        <row r="114">
          <cell r="AG114">
            <v>34.56522903583302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-08"/>
      <sheetName val="JAN A"/>
      <sheetName val="FEB-08"/>
      <sheetName val="FEB A"/>
      <sheetName val="MAR-08"/>
      <sheetName val="MARCH A"/>
      <sheetName val="1ST QUARTER "/>
      <sheetName val="APRIL-08"/>
      <sheetName val="APRIL A"/>
      <sheetName val="MAY-08"/>
      <sheetName val="MAY A"/>
      <sheetName val="JUNE-08"/>
      <sheetName val="JUNE A"/>
      <sheetName val="2ND QUARTER"/>
      <sheetName val="JULY-08"/>
      <sheetName val="JULY A"/>
      <sheetName val="AUG-08"/>
      <sheetName val="AUG A"/>
      <sheetName val="SEPT-08"/>
      <sheetName val="SEPT A"/>
      <sheetName val="3RD QUARTER"/>
      <sheetName val="OCT-08"/>
      <sheetName val="OCT A"/>
      <sheetName val="NOV-08"/>
      <sheetName val="NOV A"/>
      <sheetName val="DEC-08"/>
      <sheetName val="DEC A"/>
      <sheetName val="4TH QUARTER"/>
      <sheetName val=" MONTHS TOTALS"/>
    </sheetNames>
    <sheetDataSet>
      <sheetData sheetId="9">
        <row r="10">
          <cell r="AE10">
            <v>67.39</v>
          </cell>
        </row>
        <row r="28">
          <cell r="AE28">
            <v>72.12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view="pageBreakPreview" zoomScaleSheetLayoutView="100" zoomScalePageLayoutView="0" workbookViewId="0" topLeftCell="C1">
      <selection activeCell="L50" sqref="L50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1" max="11" width="9.140625" style="0" customWidth="1"/>
    <col min="12" max="12" width="9.140625" style="66" customWidth="1"/>
    <col min="13" max="13" width="9.28125" style="0" customWidth="1"/>
    <col min="14" max="14" width="10.140625" style="66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7" width="9.140625" style="0" hidden="1" customWidth="1"/>
    <col min="28" max="28" width="9.140625" style="66" hidden="1" customWidth="1"/>
    <col min="29" max="29" width="9.140625" style="0" hidden="1" customWidth="1"/>
    <col min="30" max="30" width="11.421875" style="0" customWidth="1"/>
    <col min="31" max="32" width="9.140625" style="62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49">
        <v>2008</v>
      </c>
      <c r="B3" s="47"/>
      <c r="C3" s="48"/>
      <c r="D3" s="11">
        <v>39455</v>
      </c>
      <c r="E3" s="11">
        <v>39456</v>
      </c>
      <c r="F3" s="11">
        <v>39486</v>
      </c>
      <c r="G3" s="11">
        <v>39487</v>
      </c>
      <c r="H3" s="11">
        <v>39515</v>
      </c>
      <c r="I3" s="11">
        <v>39516</v>
      </c>
      <c r="J3" s="11">
        <v>39546</v>
      </c>
      <c r="K3" s="11">
        <v>39547</v>
      </c>
      <c r="L3" s="11">
        <v>39576</v>
      </c>
      <c r="M3" s="11">
        <v>39577</v>
      </c>
      <c r="N3" s="11">
        <v>39607</v>
      </c>
      <c r="O3" s="11">
        <v>39608</v>
      </c>
      <c r="P3" s="9"/>
      <c r="Q3" s="10"/>
      <c r="R3" s="11">
        <v>39637</v>
      </c>
      <c r="S3" s="11">
        <v>39638</v>
      </c>
      <c r="T3" s="11">
        <v>39668</v>
      </c>
      <c r="U3" s="11">
        <v>39669</v>
      </c>
      <c r="V3" s="11">
        <v>39699</v>
      </c>
      <c r="W3" s="11">
        <v>39700</v>
      </c>
      <c r="X3" s="11">
        <v>39729</v>
      </c>
      <c r="Y3" s="11">
        <v>39730</v>
      </c>
      <c r="Z3" s="11">
        <v>39760</v>
      </c>
      <c r="AA3" s="11">
        <v>39761</v>
      </c>
      <c r="AB3" s="11">
        <v>39790</v>
      </c>
      <c r="AC3" s="11">
        <v>39791</v>
      </c>
      <c r="AD3" s="11" t="s">
        <v>47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'[2]JAN-08'!$AF$88*'[1]JAN 08'!$AY4</f>
        <v>57.510136462913884</v>
      </c>
      <c r="E5" s="17">
        <f>SUM(D5/D37)</f>
        <v>0.18519851917263863</v>
      </c>
      <c r="F5" s="16">
        <f>'[2]FEB-08'!$AD$114*'[1]FEB 08'!$AX4</f>
        <v>44.011548656276844</v>
      </c>
      <c r="G5" s="17">
        <f>SUM(F5/F37)</f>
        <v>0.1641528129472641</v>
      </c>
      <c r="H5" s="16">
        <f>'[2]MAR-08'!$AD$121*'[1]MARCH 08'!$BC4</f>
        <v>48.00594191625746</v>
      </c>
      <c r="I5" s="17">
        <f>SUM(H5/H37)</f>
        <v>0.17081557323021487</v>
      </c>
      <c r="J5" s="16">
        <f>'[2]APR-08'!$AE$107*'[1]APRIL 08'!$AY4</f>
        <v>78.2809250736114</v>
      </c>
      <c r="K5" s="17">
        <f>SUM(J5/J37)</f>
        <v>0.23424006210175627</v>
      </c>
      <c r="L5" s="16">
        <f>'[2]MAY-08'!$AE$105*'[1]MAY 08'!$AZ4</f>
        <v>66.68075683413373</v>
      </c>
      <c r="M5" s="17">
        <f>SUM(L5/L37)</f>
        <v>0.19460196586735798</v>
      </c>
      <c r="N5" s="16">
        <v>0</v>
      </c>
      <c r="O5" s="17" t="e">
        <f>SUM(N5/N37)</f>
        <v>#DIV/0!</v>
      </c>
      <c r="P5" s="12">
        <v>1</v>
      </c>
      <c r="Q5" s="5" t="s">
        <v>24</v>
      </c>
      <c r="R5" s="16">
        <v>0</v>
      </c>
      <c r="S5" s="17" t="e">
        <f>SUM(R5/R37)</f>
        <v>#DIV/0!</v>
      </c>
      <c r="T5" s="16">
        <v>0</v>
      </c>
      <c r="U5" s="17" t="e">
        <f>SUM(T5/T37)</f>
        <v>#DIV/0!</v>
      </c>
      <c r="V5" s="16">
        <v>0</v>
      </c>
      <c r="W5" s="17" t="e">
        <f>SUM(V5/V37)</f>
        <v>#DIV/0!</v>
      </c>
      <c r="X5" s="16">
        <v>0</v>
      </c>
      <c r="Y5" s="17" t="e">
        <f>SUM(X5/X37)</f>
        <v>#DIV/0!</v>
      </c>
      <c r="Z5" s="16">
        <v>0</v>
      </c>
      <c r="AA5" s="17" t="e">
        <f>SUM(Z5/Z37)</f>
        <v>#DIV/0!</v>
      </c>
      <c r="AB5" s="16">
        <v>0</v>
      </c>
      <c r="AC5" s="17" t="e">
        <f>SUM(AB5/AB37)</f>
        <v>#DIV/0!</v>
      </c>
      <c r="AD5" s="16">
        <f>SUM(D5+F5+H5+J5+L5+N5+R5+T5+V5+X5+Z5+AB5)</f>
        <v>294.4893089431933</v>
      </c>
      <c r="AE5" s="1" t="s">
        <v>0</v>
      </c>
      <c r="AF5" s="61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>
        <v>0</v>
      </c>
      <c r="O6" s="17"/>
      <c r="P6" s="12"/>
      <c r="Q6" s="5"/>
      <c r="R6" s="16">
        <v>0</v>
      </c>
      <c r="S6" s="17"/>
      <c r="T6" s="16">
        <v>0</v>
      </c>
      <c r="U6" s="17"/>
      <c r="V6" s="16">
        <v>0</v>
      </c>
      <c r="W6" s="17"/>
      <c r="X6" s="16">
        <v>0</v>
      </c>
      <c r="Y6" s="17"/>
      <c r="Z6" s="16">
        <v>0</v>
      </c>
      <c r="AA6" s="17"/>
      <c r="AB6" s="16">
        <v>0</v>
      </c>
      <c r="AC6" s="17"/>
      <c r="AD6" s="16"/>
      <c r="AE6" s="1"/>
      <c r="AF6" s="61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'[2]JAN-08'!$AF$88*'[1]JAN 08'!$AY6</f>
        <v>1.2993780832289816</v>
      </c>
      <c r="E7" s="17">
        <f>SUM(D7/D37)</f>
        <v>0.004184356213701049</v>
      </c>
      <c r="F7" s="16">
        <f>'[2]FEB-08'!$AD$114*'[1]FEB 08'!$AX6</f>
        <v>1.298798216550088</v>
      </c>
      <c r="G7" s="17">
        <f>(F7/F37)</f>
        <v>0.004844214466585929</v>
      </c>
      <c r="H7" s="16">
        <f>'[2]MAR-08'!$AD$121*'[1]MARCH 08'!$BC6</f>
        <v>1.9018367882445555</v>
      </c>
      <c r="I7" s="17">
        <f>SUM(H7/H37)</f>
        <v>0.006767148569670869</v>
      </c>
      <c r="J7" s="16">
        <f>'[2]APR-08'!$AE$107*'[1]APRIL 08'!$AY6</f>
        <v>1.3317053257482634</v>
      </c>
      <c r="K7" s="17">
        <f>SUM(J7/J37)</f>
        <v>0.003984862696898146</v>
      </c>
      <c r="L7" s="16">
        <f>'[2]MAY-08'!$AE$105*'[1]MAY 08'!$AZ6</f>
        <v>1.4249408939785744</v>
      </c>
      <c r="M7" s="17">
        <f>SUM(L7/L37)</f>
        <v>0.00415856556491683</v>
      </c>
      <c r="N7" s="16">
        <v>0</v>
      </c>
      <c r="O7" s="17" t="e">
        <f>SUM(N7/N37)</f>
        <v>#DIV/0!</v>
      </c>
      <c r="P7" s="12">
        <v>2</v>
      </c>
      <c r="Q7" s="5" t="s">
        <v>25</v>
      </c>
      <c r="R7" s="16">
        <v>0</v>
      </c>
      <c r="S7" s="17" t="e">
        <f>SUM(R7/R37)</f>
        <v>#DIV/0!</v>
      </c>
      <c r="T7" s="16">
        <v>0</v>
      </c>
      <c r="U7" s="17" t="e">
        <f>(T7/T37)</f>
        <v>#DIV/0!</v>
      </c>
      <c r="V7" s="16">
        <v>0</v>
      </c>
      <c r="W7" s="17" t="e">
        <f>(V7/V37)</f>
        <v>#DIV/0!</v>
      </c>
      <c r="X7" s="16">
        <v>0</v>
      </c>
      <c r="Y7" s="17" t="e">
        <f>SUM(X7/X37)</f>
        <v>#DIV/0!</v>
      </c>
      <c r="Z7" s="16">
        <v>0</v>
      </c>
      <c r="AA7" s="17" t="e">
        <f>SUM(Z7/Z37)</f>
        <v>#DIV/0!</v>
      </c>
      <c r="AB7" s="16">
        <v>0</v>
      </c>
      <c r="AC7" s="17" t="e">
        <f>SUM(AB7/AB37)</f>
        <v>#DIV/0!</v>
      </c>
      <c r="AD7" s="16">
        <f>SUM(D7+F7+H7+J7+L7+N7+R7+T7+V7+X7+Z7+AB7)</f>
        <v>7.256659307750462</v>
      </c>
      <c r="AE7" s="1"/>
      <c r="AF7" s="61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>
        <v>0</v>
      </c>
      <c r="O8" s="17"/>
      <c r="P8" s="12"/>
      <c r="Q8" s="5"/>
      <c r="R8" s="16">
        <v>0</v>
      </c>
      <c r="S8" s="17"/>
      <c r="T8" s="16">
        <v>0</v>
      </c>
      <c r="U8" s="17"/>
      <c r="V8" s="16">
        <v>0</v>
      </c>
      <c r="W8" s="17"/>
      <c r="X8" s="16">
        <v>0</v>
      </c>
      <c r="Y8" s="17"/>
      <c r="Z8" s="16">
        <v>0</v>
      </c>
      <c r="AA8" s="17"/>
      <c r="AB8" s="16">
        <v>0</v>
      </c>
      <c r="AC8" s="17"/>
      <c r="AD8" s="16"/>
      <c r="AE8" s="1"/>
      <c r="AF8" s="61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'[2]JAN-08'!$AF$88*'[1]JAN 08'!$AY8</f>
        <v>34.96508296688896</v>
      </c>
      <c r="E9" s="17">
        <f>SUM(D9/D37)</f>
        <v>0.11259722175050095</v>
      </c>
      <c r="F9" s="16">
        <f>'[2]FEB-08'!$AD$114*'[1]FEB 08'!$AX8</f>
        <v>25.975964331001762</v>
      </c>
      <c r="G9" s="17">
        <f>SUM(F9/F37)</f>
        <v>0.0968842893317186</v>
      </c>
      <c r="H9" s="16">
        <f>'[2]MAR-08'!$AD$121*'[1]MARCH 08'!$BC8</f>
        <v>21.784675938074</v>
      </c>
      <c r="I9" s="17">
        <f>SUM(H9/H37)</f>
        <v>0.07751461088895722</v>
      </c>
      <c r="J9" s="16">
        <f>'[2]APR-08'!$AE$107*'[1]APRIL 08'!$AY8</f>
        <v>26.634106514965268</v>
      </c>
      <c r="K9" s="17">
        <f>SUM(J9/J37)</f>
        <v>0.07969725393796291</v>
      </c>
      <c r="L9" s="16">
        <f>'[2]MAY-08'!$AE$105*'[1]MAY 08'!$AZ8</f>
        <v>30.053298854820838</v>
      </c>
      <c r="M9" s="17">
        <f>SUM(L9/L37)</f>
        <v>0.08770792827824585</v>
      </c>
      <c r="N9" s="16">
        <v>0</v>
      </c>
      <c r="O9" s="17" t="e">
        <f>SUM(N9/N37)</f>
        <v>#DIV/0!</v>
      </c>
      <c r="P9" s="12">
        <v>3</v>
      </c>
      <c r="Q9" s="5" t="s">
        <v>18</v>
      </c>
      <c r="R9" s="16">
        <v>0</v>
      </c>
      <c r="S9" s="17" t="e">
        <f>SUM(R9/R37)</f>
        <v>#DIV/0!</v>
      </c>
      <c r="T9" s="16">
        <v>0</v>
      </c>
      <c r="U9" s="17" t="e">
        <f>SUM(T9/T37)</f>
        <v>#DIV/0!</v>
      </c>
      <c r="V9" s="16">
        <v>0</v>
      </c>
      <c r="W9" s="17" t="e">
        <f>SUM(V9/V37)</f>
        <v>#DIV/0!</v>
      </c>
      <c r="X9" s="16">
        <v>0</v>
      </c>
      <c r="Y9" s="17" t="e">
        <f>SUM(X9/X37)</f>
        <v>#DIV/0!</v>
      </c>
      <c r="Z9" s="16">
        <v>0</v>
      </c>
      <c r="AA9" s="17" t="e">
        <f>SUM(Z9/Z37)</f>
        <v>#DIV/0!</v>
      </c>
      <c r="AB9" s="16">
        <v>0</v>
      </c>
      <c r="AC9" s="17" t="e">
        <f>SUM(AB9/AB37)</f>
        <v>#DIV/0!</v>
      </c>
      <c r="AD9" s="16">
        <f>SUM(D9+F9+H9+J9+L9+N9+R9+T9+V9+X9+Z9+AB9)</f>
        <v>139.41312860575084</v>
      </c>
      <c r="AE9" s="1"/>
      <c r="AF9" s="61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>
        <v>0</v>
      </c>
      <c r="O10" s="17"/>
      <c r="P10" s="12"/>
      <c r="Q10" s="5"/>
      <c r="R10" s="16">
        <v>0</v>
      </c>
      <c r="S10" s="17"/>
      <c r="T10" s="16">
        <v>0</v>
      </c>
      <c r="U10" s="17"/>
      <c r="V10" s="16">
        <v>0</v>
      </c>
      <c r="W10" s="17"/>
      <c r="X10" s="16">
        <v>0</v>
      </c>
      <c r="Y10" s="17"/>
      <c r="Z10" s="16">
        <v>0</v>
      </c>
      <c r="AA10" s="17"/>
      <c r="AB10" s="16">
        <v>0</v>
      </c>
      <c r="AC10" s="17"/>
      <c r="AD10" s="16"/>
      <c r="AE10" s="1"/>
      <c r="AF10" s="61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'[2]JAN-08'!$AF$88*'[1]JAN 08'!$AY10</f>
        <v>90.55568362503277</v>
      </c>
      <c r="E11" s="17">
        <f>SUM(D11/D37)</f>
        <v>0.2916143056074449</v>
      </c>
      <c r="F11" s="16">
        <f>'[2]FEB-08'!$AD$114*'[1]FEB 08'!$AX10</f>
        <v>73.0953515768806</v>
      </c>
      <c r="G11" s="17">
        <f>SUM(F11/F37)</f>
        <v>0.27262861546688477</v>
      </c>
      <c r="H11" s="16">
        <f>'[2]MAR-08'!$AD$121*'[1]MARCH 08'!$BC10</f>
        <v>80.692218015519</v>
      </c>
      <c r="I11" s="17">
        <f>SUM(H11/H37)</f>
        <v>0.28712044645603546</v>
      </c>
      <c r="J11" s="16">
        <f>'[2]APR-08'!$AE$107*'[1]APRIL 08'!$AY10</f>
        <v>90.00684988994026</v>
      </c>
      <c r="K11" s="17">
        <f>SUM(J11/J37)</f>
        <v>0.26932755441989836</v>
      </c>
      <c r="L11" s="16">
        <f>'[2]MAY-08'!$AE$105*'[1]MAY 08'!$AZ10</f>
        <v>92.26954931658663</v>
      </c>
      <c r="M11" s="17">
        <f>SUM(L11/L37)</f>
        <v>0.2692806221646144</v>
      </c>
      <c r="N11" s="16">
        <v>0</v>
      </c>
      <c r="O11" s="17" t="e">
        <f>SUM(N11/N37)</f>
        <v>#DIV/0!</v>
      </c>
      <c r="P11" s="12">
        <v>4</v>
      </c>
      <c r="Q11" s="5" t="s">
        <v>1</v>
      </c>
      <c r="R11" s="16">
        <v>0</v>
      </c>
      <c r="S11" s="17" t="e">
        <f>SUM(R11/R37)</f>
        <v>#DIV/0!</v>
      </c>
      <c r="T11" s="16">
        <v>0</v>
      </c>
      <c r="U11" s="17" t="e">
        <f>SUM(T11/T37)</f>
        <v>#DIV/0!</v>
      </c>
      <c r="V11" s="16">
        <v>0</v>
      </c>
      <c r="W11" s="17" t="e">
        <f>SUM(V11/V37)</f>
        <v>#DIV/0!</v>
      </c>
      <c r="X11" s="16">
        <v>0</v>
      </c>
      <c r="Y11" s="17" t="e">
        <f>SUM(X11/X37)</f>
        <v>#DIV/0!</v>
      </c>
      <c r="Z11" s="16">
        <v>0</v>
      </c>
      <c r="AA11" s="17" t="e">
        <f>SUM(Z11/Z37)</f>
        <v>#DIV/0!</v>
      </c>
      <c r="AB11" s="16">
        <v>0</v>
      </c>
      <c r="AC11" s="17" t="e">
        <f>SUM(AB11/AB37)</f>
        <v>#DIV/0!</v>
      </c>
      <c r="AD11" s="16">
        <f>SUM(D11+F11+H11+J11+L11+N11+R11+T11+V11+X11+Z11+AB11)</f>
        <v>426.6196524239593</v>
      </c>
      <c r="AE11" s="1"/>
      <c r="AF11" s="61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>
        <v>0</v>
      </c>
      <c r="O12" s="17"/>
      <c r="P12" s="12"/>
      <c r="Q12" s="5"/>
      <c r="R12" s="16">
        <v>0</v>
      </c>
      <c r="S12" s="17"/>
      <c r="T12" s="16">
        <v>0</v>
      </c>
      <c r="U12" s="17"/>
      <c r="V12" s="16">
        <v>0</v>
      </c>
      <c r="W12" s="17"/>
      <c r="X12" s="16">
        <v>0</v>
      </c>
      <c r="Y12" s="17"/>
      <c r="Z12" s="16">
        <v>0</v>
      </c>
      <c r="AA12" s="17"/>
      <c r="AB12" s="16">
        <v>0</v>
      </c>
      <c r="AC12" s="17"/>
      <c r="AD12" s="16"/>
      <c r="AE12" s="1"/>
      <c r="AF12" s="61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'[2]JAN-08'!$AF$88*'[1]JAN 08'!$AY12</f>
        <v>0</v>
      </c>
      <c r="E13" s="17">
        <f>SUM(D13/D37)</f>
        <v>0</v>
      </c>
      <c r="F13" s="16">
        <f>'[2]FEB-08'!$AD$114*'[1]FEB 08'!$AX12</f>
        <v>0</v>
      </c>
      <c r="G13" s="17">
        <f>SUM(F13/F37)</f>
        <v>0</v>
      </c>
      <c r="H13" s="16">
        <f>'[2]MAR-08'!$AD$121*'[1]MARCH 08'!$BC12</f>
        <v>0</v>
      </c>
      <c r="I13" s="17">
        <f>SUM(H13/H37)</f>
        <v>0</v>
      </c>
      <c r="J13" s="16">
        <f>'[2]APR-08'!$AE$107*'[1]APRIL 08'!$AY12</f>
        <v>0</v>
      </c>
      <c r="K13" s="17">
        <f>SUM(J13/J37)</f>
        <v>0</v>
      </c>
      <c r="L13" s="16">
        <f>'[2]MAY-08'!$AE$105*'[1]MAY 08'!$AZ12</f>
        <v>0</v>
      </c>
      <c r="M13" s="17">
        <f>SUM(L13/L37)</f>
        <v>0</v>
      </c>
      <c r="N13" s="16">
        <v>0</v>
      </c>
      <c r="O13" s="17" t="e">
        <f>SUM(N13/N37)</f>
        <v>#DIV/0!</v>
      </c>
      <c r="P13" s="12">
        <v>5</v>
      </c>
      <c r="Q13" s="5" t="s">
        <v>2</v>
      </c>
      <c r="R13" s="16">
        <v>0</v>
      </c>
      <c r="S13" s="17" t="e">
        <f>SUM(R13/R37)</f>
        <v>#DIV/0!</v>
      </c>
      <c r="T13" s="16">
        <v>0</v>
      </c>
      <c r="U13" s="17" t="e">
        <f>SUM(T13/T37)</f>
        <v>#DIV/0!</v>
      </c>
      <c r="V13" s="16">
        <v>0</v>
      </c>
      <c r="W13" s="17" t="e">
        <f>SUM(V13/V37)</f>
        <v>#DIV/0!</v>
      </c>
      <c r="X13" s="16">
        <v>0</v>
      </c>
      <c r="Y13" s="17" t="e">
        <f>SUM(X13/X37)</f>
        <v>#DIV/0!</v>
      </c>
      <c r="Z13" s="16">
        <v>0</v>
      </c>
      <c r="AA13" s="17" t="e">
        <f>SUM(Z13/Z37)</f>
        <v>#DIV/0!</v>
      </c>
      <c r="AB13" s="16">
        <v>0</v>
      </c>
      <c r="AC13" s="17" t="e">
        <f>SUM(AB13/AB37)</f>
        <v>#DIV/0!</v>
      </c>
      <c r="AD13" s="16">
        <f>SUM(D13+F13+H13+J13+L13+N13+R13+T13+V13+X13+Z13+AB13)</f>
        <v>0</v>
      </c>
      <c r="AE13" s="1"/>
      <c r="AF13" s="61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>
        <v>0</v>
      </c>
      <c r="O14" s="17"/>
      <c r="P14" s="12"/>
      <c r="Q14" s="5"/>
      <c r="R14" s="16">
        <v>0</v>
      </c>
      <c r="S14" s="17"/>
      <c r="T14" s="16">
        <v>0</v>
      </c>
      <c r="U14" s="17"/>
      <c r="V14" s="16">
        <v>0</v>
      </c>
      <c r="W14" s="17"/>
      <c r="X14" s="16">
        <v>0</v>
      </c>
      <c r="Y14" s="17"/>
      <c r="Z14" s="16">
        <v>0</v>
      </c>
      <c r="AA14" s="17"/>
      <c r="AB14" s="16">
        <v>0</v>
      </c>
      <c r="AC14" s="17"/>
      <c r="AD14" s="16"/>
      <c r="AE14" s="1"/>
      <c r="AF14" s="61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'[2]JAN-08'!$AF$88*'[1]JAN 08'!$AY14</f>
        <v>0</v>
      </c>
      <c r="E15" s="17">
        <f>SUM(D15/D37)</f>
        <v>0</v>
      </c>
      <c r="F15" s="16">
        <f>'[2]FEB-08'!$AD$114*'[1]FEB 08'!$AX14</f>
        <v>0.2740970262199861</v>
      </c>
      <c r="G15" s="17">
        <f>SUM(F15/F37)</f>
        <v>0.0010223179880781994</v>
      </c>
      <c r="H15" s="16">
        <f>'[2]MAR-08'!$AD$121*'[1]MARCH 08'!$BC14</f>
        <v>0</v>
      </c>
      <c r="I15" s="17">
        <f>SUM(H15/H37)</f>
        <v>0</v>
      </c>
      <c r="J15" s="16">
        <f>'[2]APR-08'!$AE$107*'[1]APRIL 08'!$AY14</f>
        <v>0.5620834167119293</v>
      </c>
      <c r="K15" s="17">
        <f>SUM(J15/J37)</f>
        <v>0.0016819225668725938</v>
      </c>
      <c r="L15" s="16">
        <f>'[2]MAY-08'!$AE$105*'[1]MAY 08'!$AZ14</f>
        <v>0.30071804580716666</v>
      </c>
      <c r="M15" s="17">
        <f>SUM(L15/L37)</f>
        <v>0.0008776193562324478</v>
      </c>
      <c r="N15" s="16">
        <v>0</v>
      </c>
      <c r="O15" s="17" t="e">
        <f>SUM(N15/N37)</f>
        <v>#DIV/0!</v>
      </c>
      <c r="P15" s="12">
        <v>6</v>
      </c>
      <c r="Q15" s="5" t="s">
        <v>3</v>
      </c>
      <c r="R15" s="16">
        <v>0</v>
      </c>
      <c r="S15" s="17" t="e">
        <f>SUM(R15/R37)</f>
        <v>#DIV/0!</v>
      </c>
      <c r="T15" s="16">
        <v>0</v>
      </c>
      <c r="U15" s="17" t="e">
        <f>SUM(T15/T37)</f>
        <v>#DIV/0!</v>
      </c>
      <c r="V15" s="16">
        <v>0</v>
      </c>
      <c r="W15" s="17" t="e">
        <f>SUM(V15/V37)</f>
        <v>#DIV/0!</v>
      </c>
      <c r="X15" s="16">
        <v>0</v>
      </c>
      <c r="Y15" s="17" t="e">
        <f>SUM(X15/X37)</f>
        <v>#DIV/0!</v>
      </c>
      <c r="Z15" s="16">
        <v>0</v>
      </c>
      <c r="AA15" s="17" t="e">
        <f>SUM(Z15/Z37)</f>
        <v>#DIV/0!</v>
      </c>
      <c r="AB15" s="16">
        <v>0</v>
      </c>
      <c r="AC15" s="17" t="e">
        <f>SUM(AB15/AB37)</f>
        <v>#DIV/0!</v>
      </c>
      <c r="AD15" s="16">
        <f>SUM(D15+F15+H15+J15+L15+N15+R15+T15+V15+X15+Z15+AB15)</f>
        <v>1.136898488739082</v>
      </c>
      <c r="AE15" s="1"/>
      <c r="AF15" s="61" t="s">
        <v>0</v>
      </c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>
        <v>0</v>
      </c>
      <c r="O16" s="17"/>
      <c r="P16" s="12"/>
      <c r="Q16" s="5"/>
      <c r="R16" s="16">
        <v>0</v>
      </c>
      <c r="S16" s="17"/>
      <c r="T16" s="16">
        <v>0</v>
      </c>
      <c r="U16" s="17"/>
      <c r="V16" s="16">
        <v>0</v>
      </c>
      <c r="W16" s="17"/>
      <c r="X16" s="16">
        <v>0</v>
      </c>
      <c r="Y16" s="17"/>
      <c r="Z16" s="16">
        <v>0</v>
      </c>
      <c r="AA16" s="17"/>
      <c r="AB16" s="16">
        <v>0</v>
      </c>
      <c r="AC16" s="17"/>
      <c r="AD16" s="16"/>
      <c r="AE16" s="1" t="s">
        <v>0</v>
      </c>
      <c r="AF16" s="61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'[2]JAN-08'!$AF$88*'[1]JAN 08'!$AY16</f>
        <v>5.6109508139433295</v>
      </c>
      <c r="E17" s="17">
        <f>SUM(D17/D37)</f>
        <v>0.018068810922799983</v>
      </c>
      <c r="F17" s="16">
        <f>'[2]FEB-08'!$AD$114*'[1]FEB 08'!$AX16</f>
        <v>5.608446844193561</v>
      </c>
      <c r="G17" s="17">
        <f>SUM(F17/F37)</f>
        <v>0.020918198832984694</v>
      </c>
      <c r="H17" s="16">
        <f>'[2]MAR-08'!$AD$121*'[1]MARCH 08'!$BC16</f>
        <v>5.619063237995277</v>
      </c>
      <c r="I17" s="17">
        <f>SUM(H17/H37)</f>
        <v>0.01999384804675484</v>
      </c>
      <c r="J17" s="16">
        <f>'[2]APR-08'!$AE$107*'[1]APRIL 08'!$AY16</f>
        <v>5.447885423515623</v>
      </c>
      <c r="K17" s="17">
        <f>SUM(J17/J37)</f>
        <v>0.01630171103276514</v>
      </c>
      <c r="L17" s="16">
        <f>'[2]MAY-08'!$AE$105*'[1]MAY 08'!$AZ16</f>
        <v>4.8577530476542305</v>
      </c>
      <c r="M17" s="17">
        <f>SUM(L17/L37)</f>
        <v>0.014176928062216465</v>
      </c>
      <c r="N17" s="16">
        <v>0</v>
      </c>
      <c r="O17" s="17" t="e">
        <f>SUM(N17/N37)</f>
        <v>#DIV/0!</v>
      </c>
      <c r="P17" s="12">
        <v>7</v>
      </c>
      <c r="Q17" s="5" t="s">
        <v>4</v>
      </c>
      <c r="R17" s="16">
        <v>0</v>
      </c>
      <c r="S17" s="17" t="e">
        <f>SUM(R17/R37)</f>
        <v>#DIV/0!</v>
      </c>
      <c r="T17" s="16">
        <v>0</v>
      </c>
      <c r="U17" s="17" t="e">
        <f>SUM(T17/T37)</f>
        <v>#DIV/0!</v>
      </c>
      <c r="V17" s="16">
        <v>0</v>
      </c>
      <c r="W17" s="17" t="e">
        <f>SUM(V17/V37)</f>
        <v>#DIV/0!</v>
      </c>
      <c r="X17" s="16">
        <v>0</v>
      </c>
      <c r="Y17" s="17" t="e">
        <f>SUM(X17/X37)</f>
        <v>#DIV/0!</v>
      </c>
      <c r="Z17" s="16">
        <v>0</v>
      </c>
      <c r="AA17" s="17" t="e">
        <f>SUM(Z17/Z37)</f>
        <v>#DIV/0!</v>
      </c>
      <c r="AB17" s="16">
        <v>0</v>
      </c>
      <c r="AC17" s="17" t="e">
        <f>SUM(AB17/AB37)</f>
        <v>#DIV/0!</v>
      </c>
      <c r="AD17" s="16">
        <f>SUM(D17+F17+H17+J17+L17+N17+R17+T17+V17+X17+Z17+AB17)</f>
        <v>27.144099367302022</v>
      </c>
      <c r="AE17" s="1"/>
      <c r="AF17" s="61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>
        <v>0</v>
      </c>
      <c r="O18" s="17"/>
      <c r="P18" s="12"/>
      <c r="Q18" s="5"/>
      <c r="R18" s="16">
        <v>0</v>
      </c>
      <c r="S18" s="17"/>
      <c r="T18" s="16">
        <v>0</v>
      </c>
      <c r="U18" s="17"/>
      <c r="V18" s="16">
        <v>0</v>
      </c>
      <c r="W18" s="17"/>
      <c r="X18" s="16">
        <v>0</v>
      </c>
      <c r="Y18" s="17"/>
      <c r="Z18" s="16">
        <v>0</v>
      </c>
      <c r="AA18" s="17"/>
      <c r="AB18" s="16">
        <v>0</v>
      </c>
      <c r="AC18" s="17"/>
      <c r="AD18" s="16"/>
      <c r="AE18" s="1"/>
      <c r="AF18" s="61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'[2]JAN-08'!$AF$88*'[1]JAN 08'!$AY18</f>
        <v>7.062204257549725</v>
      </c>
      <c r="E19" s="17">
        <f>SUM(D19/D37)</f>
        <v>0.02274224773290765</v>
      </c>
      <c r="F19" s="16">
        <f>'[2]FEB-08'!$AD$114*'[1]FEB 08'!$AX18</f>
        <v>6.666883053135354</v>
      </c>
      <c r="G19" s="17">
        <f>SUM(F19/F37)</f>
        <v>0.02486591906387128</v>
      </c>
      <c r="H19" s="16">
        <f>'[2]MAR-08'!$AD$121*'[1]MARCH 08'!$BC18</f>
        <v>6.891070960003001</v>
      </c>
      <c r="I19" s="17">
        <f>SUM(H19/H37)</f>
        <v>0.024519927934261984</v>
      </c>
      <c r="J19" s="16">
        <f>'[2]APR-08'!$AE$107*'[1]APRIL 08'!$AY18</f>
        <v>5.629481604299476</v>
      </c>
      <c r="K19" s="17">
        <f>SUM(J19/J37)</f>
        <v>0.016845101400523976</v>
      </c>
      <c r="L19" s="16">
        <f>'[2]MAY-08'!$AE$105*'[1]MAY 08'!$AZ18</f>
        <v>9.465678795714815</v>
      </c>
      <c r="M19" s="17">
        <f>SUM(L19/L37)</f>
        <v>0.027624756966947512</v>
      </c>
      <c r="N19" s="16">
        <v>0</v>
      </c>
      <c r="O19" s="17" t="e">
        <f>SUM(N19/N37)</f>
        <v>#DIV/0!</v>
      </c>
      <c r="P19" s="12">
        <v>8</v>
      </c>
      <c r="Q19" s="5" t="s">
        <v>5</v>
      </c>
      <c r="R19" s="16">
        <v>0</v>
      </c>
      <c r="S19" s="17" t="e">
        <f>SUM(R19/R37)</f>
        <v>#DIV/0!</v>
      </c>
      <c r="T19" s="16">
        <v>0</v>
      </c>
      <c r="U19" s="17" t="e">
        <f>SUM(T19/T37)</f>
        <v>#DIV/0!</v>
      </c>
      <c r="V19" s="16">
        <v>0</v>
      </c>
      <c r="W19" s="17" t="e">
        <f>SUM(V19/V37)</f>
        <v>#DIV/0!</v>
      </c>
      <c r="X19" s="16">
        <v>0</v>
      </c>
      <c r="Y19" s="17" t="e">
        <f>SUM(X19/X37)</f>
        <v>#DIV/0!</v>
      </c>
      <c r="Z19" s="16">
        <v>0</v>
      </c>
      <c r="AA19" s="17" t="e">
        <f>SUM(Z19/Z37)</f>
        <v>#DIV/0!</v>
      </c>
      <c r="AB19" s="16">
        <v>0</v>
      </c>
      <c r="AC19" s="17" t="e">
        <f>SUM(AB19/AB37)</f>
        <v>#DIV/0!</v>
      </c>
      <c r="AD19" s="16">
        <f>SUM(D19+F19+H19+J19+L19+N19+R19+T19+V19+X19+Z19+AB19)</f>
        <v>35.71531867070237</v>
      </c>
      <c r="AE19" s="1"/>
      <c r="AF19" s="61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>
        <v>0</v>
      </c>
      <c r="O20" s="17"/>
      <c r="P20" s="12"/>
      <c r="Q20" s="5"/>
      <c r="R20" s="16">
        <v>0</v>
      </c>
      <c r="S20" s="17"/>
      <c r="T20" s="16">
        <v>0</v>
      </c>
      <c r="U20" s="17"/>
      <c r="V20" s="16">
        <v>0</v>
      </c>
      <c r="W20" s="17"/>
      <c r="X20" s="16">
        <v>0</v>
      </c>
      <c r="Y20" s="17"/>
      <c r="Z20" s="16">
        <v>0</v>
      </c>
      <c r="AA20" s="17"/>
      <c r="AB20" s="16">
        <v>0</v>
      </c>
      <c r="AC20" s="17"/>
      <c r="AD20" s="16"/>
      <c r="AE20" s="1"/>
      <c r="AF20" s="61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'[2]JAN-08'!$AF$88*'[1]JAN 08'!$AY20</f>
        <v>2.775944086898279</v>
      </c>
      <c r="E21" s="17">
        <f>SUM(D21/D37)</f>
        <v>0.008939306456543152</v>
      </c>
      <c r="F21" s="16">
        <f>'[2]FEB-08'!$AD$114*'[1]FEB 08'!$AX20</f>
        <v>1.585545874749458</v>
      </c>
      <c r="G21" s="17">
        <f>SUM(F21/F37)</f>
        <v>0.005913716361806199</v>
      </c>
      <c r="H21" s="16">
        <f>'[2]MAR-08'!$AD$121*'[1]MARCH 08'!$BC20</f>
        <v>2.4668305094275973</v>
      </c>
      <c r="I21" s="17">
        <f>SUM(H21/H37)</f>
        <v>0.008777519005141274</v>
      </c>
      <c r="J21" s="16">
        <f>'[2]APR-08'!$AE$107*'[1]APRIL 08'!$AY20</f>
        <v>2.0321477373431294</v>
      </c>
      <c r="K21" s="17">
        <f>SUM(J21/J37)</f>
        <v>0.006080796972539378</v>
      </c>
      <c r="L21" s="16">
        <f>'[2]MAY-08'!$AE$105*'[1]MAY 08'!$AZ20</f>
        <v>3.47907646841522</v>
      </c>
      <c r="M21" s="17">
        <f>SUM(L21/L37)</f>
        <v>0.010153380859796933</v>
      </c>
      <c r="N21" s="16">
        <v>0</v>
      </c>
      <c r="O21" s="17" t="e">
        <f>SUM(N21/N37)</f>
        <v>#DIV/0!</v>
      </c>
      <c r="P21" s="12">
        <v>9</v>
      </c>
      <c r="Q21" s="5" t="s">
        <v>6</v>
      </c>
      <c r="R21" s="16">
        <v>0</v>
      </c>
      <c r="S21" s="17" t="e">
        <f>SUM(R21/R37)</f>
        <v>#DIV/0!</v>
      </c>
      <c r="T21" s="16">
        <v>0</v>
      </c>
      <c r="U21" s="17" t="e">
        <f>SUM(T21/T37)</f>
        <v>#DIV/0!</v>
      </c>
      <c r="V21" s="16">
        <v>0</v>
      </c>
      <c r="W21" s="17" t="e">
        <f>SUM(V21/V37)</f>
        <v>#DIV/0!</v>
      </c>
      <c r="X21" s="16">
        <v>0</v>
      </c>
      <c r="Y21" s="17" t="e">
        <f>SUM(X21/X37)</f>
        <v>#DIV/0!</v>
      </c>
      <c r="Z21" s="16">
        <v>0</v>
      </c>
      <c r="AA21" s="17" t="e">
        <f>SUM(Z21/Z37)</f>
        <v>#DIV/0!</v>
      </c>
      <c r="AB21" s="16">
        <v>0</v>
      </c>
      <c r="AC21" s="17" t="e">
        <f>SUM(AB21/AB37)</f>
        <v>#DIV/0!</v>
      </c>
      <c r="AD21" s="16">
        <f>SUM(D21+F21+H21+J21+L21+N21+R21+T21+V21+X21+Z21+AB21)</f>
        <v>12.339544676833684</v>
      </c>
      <c r="AE21" s="1"/>
      <c r="AF21" s="61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>
        <v>0</v>
      </c>
      <c r="O22" s="17"/>
      <c r="P22" s="12"/>
      <c r="Q22" s="5"/>
      <c r="R22" s="16">
        <v>0</v>
      </c>
      <c r="S22" s="17"/>
      <c r="T22" s="16">
        <v>0</v>
      </c>
      <c r="U22" s="17"/>
      <c r="V22" s="16">
        <v>0</v>
      </c>
      <c r="W22" s="17"/>
      <c r="X22" s="16">
        <v>0</v>
      </c>
      <c r="Y22" s="17"/>
      <c r="Z22" s="16">
        <v>0</v>
      </c>
      <c r="AA22" s="17"/>
      <c r="AB22" s="16">
        <v>0</v>
      </c>
      <c r="AC22" s="17"/>
      <c r="AD22" s="16"/>
      <c r="AE22" s="1"/>
      <c r="AF22" s="61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'[2]JAN-08'!$AF$88*'[1]JAN 08'!$AY22</f>
        <v>6.707828416669094</v>
      </c>
      <c r="E23" s="17">
        <f>SUM(D23/D37)</f>
        <v>0.02160105967462555</v>
      </c>
      <c r="F23" s="16">
        <f>'[2]FEB-08'!$AD$114*'[1]FEB 08'!$AX22</f>
        <v>5.363867959258805</v>
      </c>
      <c r="G23" s="17">
        <f>SUM(F23/F37)</f>
        <v>0.020005976628237995</v>
      </c>
      <c r="H23" s="16">
        <f>'[2]MAR-08'!$AD$121*'[1]MARCH 08'!$BC22</f>
        <v>5.890754207744499</v>
      </c>
      <c r="I23" s="17">
        <f>SUM(H23/H37)</f>
        <v>0.02096058355670782</v>
      </c>
      <c r="J23" s="16">
        <f>'[2]APR-08'!$AE$107*'[1]APRIL 08'!$AY22</f>
        <v>8.249655069895086</v>
      </c>
      <c r="K23" s="17">
        <f>SUM(J23/J37)</f>
        <v>0.02468544813533007</v>
      </c>
      <c r="L23" s="16">
        <f>'[2]MAY-08'!$AE$105*'[1]MAY 08'!$AZ22</f>
        <v>11.524440801625417</v>
      </c>
      <c r="M23" s="17">
        <f>SUM(L23/L37)</f>
        <v>0.033633074098077344</v>
      </c>
      <c r="N23" s="16">
        <v>0</v>
      </c>
      <c r="O23" s="17" t="e">
        <f>SUM(N23/N37)</f>
        <v>#DIV/0!</v>
      </c>
      <c r="P23" s="12">
        <v>10</v>
      </c>
      <c r="Q23" s="5" t="s">
        <v>7</v>
      </c>
      <c r="R23" s="16">
        <v>0</v>
      </c>
      <c r="S23" s="17" t="e">
        <f>SUM(R23/R37)</f>
        <v>#DIV/0!</v>
      </c>
      <c r="T23" s="16">
        <v>0</v>
      </c>
      <c r="U23" s="17" t="e">
        <f>SUM(T23/T37)</f>
        <v>#DIV/0!</v>
      </c>
      <c r="V23" s="16">
        <v>0</v>
      </c>
      <c r="W23" s="17" t="e">
        <f>SUM(V23/V37)</f>
        <v>#DIV/0!</v>
      </c>
      <c r="X23" s="16">
        <v>0</v>
      </c>
      <c r="Y23" s="17" t="e">
        <f>SUM(X23/X37)</f>
        <v>#DIV/0!</v>
      </c>
      <c r="Z23" s="16">
        <v>0</v>
      </c>
      <c r="AA23" s="17" t="e">
        <f>SUM(Z23/Z37)</f>
        <v>#DIV/0!</v>
      </c>
      <c r="AB23" s="16">
        <v>0</v>
      </c>
      <c r="AC23" s="17" t="e">
        <f>SUM(AB23/AB37)</f>
        <v>#DIV/0!</v>
      </c>
      <c r="AD23" s="16">
        <f>SUM(D23+F23+H23+J23+L23+N23+R23+T23+V23+X23+Z23+AB23)</f>
        <v>37.7365464551929</v>
      </c>
      <c r="AE23" s="1"/>
      <c r="AF23" s="61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>
        <v>0</v>
      </c>
      <c r="O24" s="17"/>
      <c r="P24" s="12"/>
      <c r="Q24" s="5"/>
      <c r="R24" s="16">
        <v>0</v>
      </c>
      <c r="S24" s="17"/>
      <c r="T24" s="16">
        <v>0</v>
      </c>
      <c r="U24" s="17"/>
      <c r="V24" s="16">
        <v>0</v>
      </c>
      <c r="W24" s="17"/>
      <c r="X24" s="16">
        <v>0</v>
      </c>
      <c r="Y24" s="17"/>
      <c r="Z24" s="16">
        <v>0</v>
      </c>
      <c r="AA24" s="17"/>
      <c r="AB24" s="16">
        <v>0</v>
      </c>
      <c r="AC24" s="17"/>
      <c r="AD24" s="16"/>
      <c r="AE24" s="1"/>
      <c r="AF24" s="61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'[2]JAN-08'!$AF$88*'[1]JAN 08'!$AY24</f>
        <v>2.7421940068144095</v>
      </c>
      <c r="E25" s="17">
        <f>SUM(D25/D37)</f>
        <v>0.008830621879563903</v>
      </c>
      <c r="F25" s="16">
        <f>'[2]FEB-08'!$AD$114*'[1]FEB 08'!$AX24</f>
        <v>3.2891643146398333</v>
      </c>
      <c r="G25" s="17">
        <f>SUM(F25/F37)</f>
        <v>0.012267815856938393</v>
      </c>
      <c r="H25" s="16">
        <f>'[2]MAR-08'!$AD$121*'[1]MARCH 08'!$BC24</f>
        <v>3.6122549387112497</v>
      </c>
      <c r="I25" s="17">
        <f>SUM(H25/H37)</f>
        <v>0.012853188030056683</v>
      </c>
      <c r="J25" s="16">
        <f>'[2]APR-08'!$AE$107*'[1]APRIL 08'!$AY24</f>
        <v>3.934583916983505</v>
      </c>
      <c r="K25" s="17">
        <f>SUM(J25/J37)</f>
        <v>0.011773457968108155</v>
      </c>
      <c r="L25" s="16">
        <f>'[2]MAY-08'!$AE$105*'[1]MAY 08'!$AZ24</f>
        <v>5.713642870336166</v>
      </c>
      <c r="M25" s="17">
        <f>SUM(L25/L37)</f>
        <v>0.016674767768416508</v>
      </c>
      <c r="N25" s="16">
        <v>0</v>
      </c>
      <c r="O25" s="17" t="e">
        <f>SUM(N25/N37)</f>
        <v>#DIV/0!</v>
      </c>
      <c r="P25" s="12">
        <v>11</v>
      </c>
      <c r="Q25" s="5" t="s">
        <v>8</v>
      </c>
      <c r="R25" s="16">
        <v>0</v>
      </c>
      <c r="S25" s="17" t="e">
        <f>SUM(R25/R37)</f>
        <v>#DIV/0!</v>
      </c>
      <c r="T25" s="16">
        <v>0</v>
      </c>
      <c r="U25" s="17" t="e">
        <f>SUM(T25/T37)</f>
        <v>#DIV/0!</v>
      </c>
      <c r="V25" s="16">
        <v>0</v>
      </c>
      <c r="W25" s="17" t="e">
        <f>SUM(V25/V37)</f>
        <v>#DIV/0!</v>
      </c>
      <c r="X25" s="16">
        <v>0</v>
      </c>
      <c r="Y25" s="17" t="e">
        <f>SUM(X25/X37)</f>
        <v>#DIV/0!</v>
      </c>
      <c r="Z25" s="16">
        <v>0</v>
      </c>
      <c r="AA25" s="17" t="e">
        <f>SUM(Z25/Z37)</f>
        <v>#DIV/0!</v>
      </c>
      <c r="AB25" s="16">
        <v>0</v>
      </c>
      <c r="AC25" s="17" t="e">
        <f>SUM(AB25/AB37)</f>
        <v>#DIV/0!</v>
      </c>
      <c r="AD25" s="16">
        <f>SUM(D25+F25+H25+J25+L25+N25+R25+T25+V25+X25+Z25+AB25)</f>
        <v>19.291840047485163</v>
      </c>
      <c r="AE25" s="1"/>
      <c r="AF25" s="61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>
        <v>0</v>
      </c>
      <c r="O26" s="17"/>
      <c r="P26" s="12"/>
      <c r="Q26" s="5"/>
      <c r="R26" s="16">
        <v>0</v>
      </c>
      <c r="S26" s="17"/>
      <c r="T26" s="16">
        <v>0</v>
      </c>
      <c r="U26" s="17"/>
      <c r="V26" s="16">
        <v>0</v>
      </c>
      <c r="W26" s="17"/>
      <c r="X26" s="16">
        <v>0</v>
      </c>
      <c r="Y26" s="17"/>
      <c r="Z26" s="16">
        <v>0</v>
      </c>
      <c r="AA26" s="17"/>
      <c r="AB26" s="16">
        <v>0</v>
      </c>
      <c r="AC26" s="17"/>
      <c r="AD26" s="16"/>
      <c r="AE26" s="1"/>
      <c r="AF26" s="61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'[2]JAN-08'!$AF$88*'[1]JAN 08'!$AY26</f>
        <v>2.1937552054515277</v>
      </c>
      <c r="E27" s="17">
        <f>SUM(D27/D37)</f>
        <v>0.007064497503651123</v>
      </c>
      <c r="F27" s="16">
        <f>'[2]FEB-08'!$AD$114*'[1]FEB 08'!$AX26</f>
        <v>1.6445821573199166</v>
      </c>
      <c r="G27" s="17">
        <f>SUM(F27/F37)</f>
        <v>0.0061339079284691966</v>
      </c>
      <c r="H27" s="16">
        <f>'[2]MAR-08'!$AD$121*'[1]MARCH 08'!$BC26</f>
        <v>2.4081699591408334</v>
      </c>
      <c r="I27" s="17">
        <f>SUM(H27/H37)</f>
        <v>0.00856879202003779</v>
      </c>
      <c r="J27" s="16">
        <f>'[2]APR-08'!$AE$107*'[1]APRIL 08'!$AY26</f>
        <v>1.686250250135788</v>
      </c>
      <c r="K27" s="17">
        <f>SUM(J27/J37)</f>
        <v>0.005045767700617782</v>
      </c>
      <c r="L27" s="16">
        <f>'[2]MAY-08'!$AE$105*'[1]MAY 08'!$AZ26</f>
        <v>2.7064624122644996</v>
      </c>
      <c r="M27" s="17">
        <f>SUM(L27/L37)</f>
        <v>0.007898574206092029</v>
      </c>
      <c r="N27" s="16">
        <v>0</v>
      </c>
      <c r="O27" s="17" t="e">
        <f>SUM(N27/N37)</f>
        <v>#DIV/0!</v>
      </c>
      <c r="P27" s="12">
        <v>12</v>
      </c>
      <c r="Q27" s="5" t="s">
        <v>9</v>
      </c>
      <c r="R27" s="16">
        <v>0</v>
      </c>
      <c r="S27" s="17" t="e">
        <f>SUM(R27/R37)</f>
        <v>#DIV/0!</v>
      </c>
      <c r="T27" s="16">
        <v>0</v>
      </c>
      <c r="U27" s="17" t="e">
        <f>SUM(T27/T37)</f>
        <v>#DIV/0!</v>
      </c>
      <c r="V27" s="16">
        <v>0</v>
      </c>
      <c r="W27" s="17" t="e">
        <f>SUM(V27/V37)</f>
        <v>#DIV/0!</v>
      </c>
      <c r="X27" s="16">
        <v>0</v>
      </c>
      <c r="Y27" s="17" t="e">
        <f>SUM(X27/X37)</f>
        <v>#DIV/0!</v>
      </c>
      <c r="Z27" s="16">
        <v>0</v>
      </c>
      <c r="AA27" s="17" t="e">
        <f>SUM(Z27/Z37)</f>
        <v>#DIV/0!</v>
      </c>
      <c r="AB27" s="16">
        <v>0</v>
      </c>
      <c r="AC27" s="17" t="e">
        <f>SUM(AB27/AB37)</f>
        <v>#DIV/0!</v>
      </c>
      <c r="AD27" s="16">
        <f>SUM(D27+F27+H27+J27+L27+N27+R27+T27+V27+X27+Z27+AB27)</f>
        <v>10.639219984312565</v>
      </c>
      <c r="AE27" s="1"/>
      <c r="AF27" s="61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>
        <v>0</v>
      </c>
      <c r="O28" s="17"/>
      <c r="P28" s="12"/>
      <c r="Q28" s="5"/>
      <c r="R28" s="16">
        <v>0</v>
      </c>
      <c r="S28" s="17"/>
      <c r="T28" s="16">
        <v>0</v>
      </c>
      <c r="U28" s="17"/>
      <c r="V28" s="16">
        <v>0</v>
      </c>
      <c r="W28" s="17"/>
      <c r="X28" s="16">
        <v>0</v>
      </c>
      <c r="Y28" s="17"/>
      <c r="Z28" s="16">
        <v>0</v>
      </c>
      <c r="AA28" s="17"/>
      <c r="AB28" s="16">
        <v>0</v>
      </c>
      <c r="AC28" s="17"/>
      <c r="AD28" s="16"/>
      <c r="AE28" s="1"/>
      <c r="AF28" s="61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'[2]JAN-08'!$AF$88*'[1]JAN 08'!$AY28</f>
        <v>3.501570808701477</v>
      </c>
      <c r="E29" s="17">
        <f>SUM(D29/D37)</f>
        <v>0.011276024861596984</v>
      </c>
      <c r="F29" s="16">
        <f>'[2]FEB-08'!$AD$114*'[1]FEB 08'!$AX28</f>
        <v>2.10000490857774</v>
      </c>
      <c r="G29" s="17">
        <f>SUM(F29/F37)</f>
        <v>0.007832528585583745</v>
      </c>
      <c r="H29" s="16">
        <f>'[2]MAR-08'!$AD$121*'[1]MARCH 08'!$BC28</f>
        <v>3.5875557596431387</v>
      </c>
      <c r="I29" s="17">
        <f>SUM(H29/H37)</f>
        <v>0.01276530298369732</v>
      </c>
      <c r="J29" s="16">
        <f>'[2]APR-08'!$AE$107*'[1]APRIL 08'!$AY28</f>
        <v>5.383029644664246</v>
      </c>
      <c r="K29" s="17">
        <f>SUM(J29/J37)</f>
        <v>0.01610764304427984</v>
      </c>
      <c r="L29" s="16">
        <f>'[2]MAY-08'!$AE$105*'[1]MAY 08'!$AZ28</f>
        <v>4.991919560398966</v>
      </c>
      <c r="M29" s="17">
        <f>SUM(L29/L37)</f>
        <v>0.01456848131345863</v>
      </c>
      <c r="N29" s="16">
        <v>0</v>
      </c>
      <c r="O29" s="17" t="e">
        <f>SUM(N29/N37)</f>
        <v>#DIV/0!</v>
      </c>
      <c r="P29" s="12">
        <v>13</v>
      </c>
      <c r="Q29" s="5" t="s">
        <v>10</v>
      </c>
      <c r="R29" s="16">
        <v>0</v>
      </c>
      <c r="S29" s="17" t="e">
        <f>SUM(R29/R37)</f>
        <v>#DIV/0!</v>
      </c>
      <c r="T29" s="16">
        <v>0</v>
      </c>
      <c r="U29" s="17" t="e">
        <f>SUM(T29/T37)</f>
        <v>#DIV/0!</v>
      </c>
      <c r="V29" s="16">
        <v>0</v>
      </c>
      <c r="W29" s="17" t="e">
        <f>SUM(V29/V37)</f>
        <v>#DIV/0!</v>
      </c>
      <c r="X29" s="16">
        <v>0</v>
      </c>
      <c r="Y29" s="17" t="e">
        <f>SUM(X29/X37)</f>
        <v>#DIV/0!</v>
      </c>
      <c r="Z29" s="16">
        <v>0</v>
      </c>
      <c r="AA29" s="17" t="e">
        <f>SUM(Z29/Z37)</f>
        <v>#DIV/0!</v>
      </c>
      <c r="AB29" s="16">
        <v>0</v>
      </c>
      <c r="AC29" s="17" t="e">
        <f>SUM(AB29/AB37)</f>
        <v>#DIV/0!</v>
      </c>
      <c r="AD29" s="16">
        <f>SUM(D29+F29+H29+J29+L29+N29+R29+T29+V29+X29+Z29+AB29)</f>
        <v>19.564080681985565</v>
      </c>
      <c r="AE29" s="1"/>
      <c r="AF29" s="61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>
        <v>0</v>
      </c>
      <c r="O30" s="17"/>
      <c r="P30" s="12"/>
      <c r="Q30" s="5"/>
      <c r="R30" s="16">
        <v>0</v>
      </c>
      <c r="S30" s="17"/>
      <c r="T30" s="16">
        <v>0</v>
      </c>
      <c r="U30" s="17"/>
      <c r="V30" s="16">
        <v>0</v>
      </c>
      <c r="W30" s="17"/>
      <c r="X30" s="16">
        <v>0</v>
      </c>
      <c r="Y30" s="17"/>
      <c r="Z30" s="16">
        <v>0</v>
      </c>
      <c r="AA30" s="17"/>
      <c r="AB30" s="16">
        <v>0</v>
      </c>
      <c r="AC30" s="17"/>
      <c r="AD30" s="16"/>
      <c r="AE30" s="1"/>
      <c r="AF30" s="61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>
        <v>0</v>
      </c>
      <c r="O31" s="17"/>
      <c r="P31" s="12">
        <v>14</v>
      </c>
      <c r="Q31" s="5" t="s">
        <v>11</v>
      </c>
      <c r="R31" s="16">
        <v>0</v>
      </c>
      <c r="S31" s="17"/>
      <c r="T31" s="16">
        <v>0</v>
      </c>
      <c r="U31" s="17"/>
      <c r="V31" s="16">
        <v>0</v>
      </c>
      <c r="W31" s="17"/>
      <c r="X31" s="16">
        <v>0</v>
      </c>
      <c r="Y31" s="17"/>
      <c r="Z31" s="16">
        <v>0</v>
      </c>
      <c r="AA31" s="17"/>
      <c r="AB31" s="16">
        <v>0</v>
      </c>
      <c r="AC31" s="17"/>
      <c r="AD31" s="16"/>
      <c r="AE31" s="1"/>
      <c r="AF31" s="61"/>
    </row>
    <row r="32" spans="1:32" s="33" customFormat="1" ht="12.75">
      <c r="A32" s="12"/>
      <c r="B32" s="5" t="s">
        <v>26</v>
      </c>
      <c r="C32" s="15">
        <v>925</v>
      </c>
      <c r="D32" s="16">
        <f>'[2]JAN-08'!$AF$88*'[1]JAN 08'!$AY31</f>
        <v>68.02750516904976</v>
      </c>
      <c r="E32" s="17">
        <f>SUM(D32/D37)</f>
        <v>0.21906735047379677</v>
      </c>
      <c r="F32" s="16">
        <f>'[2]FEB-08'!$AD$114*'[1]FEB 08'!$AX31</f>
        <v>73.26824354726551</v>
      </c>
      <c r="G32" s="17">
        <f>SUM(F32/F37)</f>
        <v>0.2732734621978264</v>
      </c>
      <c r="H32" s="16">
        <f>'[2]MAR-08'!$AD$121*'[1]MARCH 08'!$BC31</f>
        <v>70.62421514788021</v>
      </c>
      <c r="I32" s="17">
        <f>SUM(H32/H37)</f>
        <v>0.2512963044338005</v>
      </c>
      <c r="J32" s="16">
        <f>'[2]APR-08'!$AE$107*'[1]APRIL 08'!$AY31</f>
        <v>76.74600497412881</v>
      </c>
      <c r="K32" s="17">
        <f>SUM(J32/J37)</f>
        <v>0.22964711970760415</v>
      </c>
      <c r="L32" s="16">
        <f>'[2]MAY-08'!$AE$105*'[1]MAY 08'!$AZ31</f>
        <v>79.22763899150351</v>
      </c>
      <c r="M32" s="17">
        <f>SUM(L32/L37)</f>
        <v>0.23121894577662563</v>
      </c>
      <c r="N32" s="16">
        <v>0</v>
      </c>
      <c r="O32" s="17" t="e">
        <f>SUM(N32/N37)</f>
        <v>#DIV/0!</v>
      </c>
      <c r="P32" s="12"/>
      <c r="Q32" s="5" t="s">
        <v>26</v>
      </c>
      <c r="R32" s="16">
        <v>0</v>
      </c>
      <c r="S32" s="17" t="e">
        <f>SUM(R32/R37)</f>
        <v>#DIV/0!</v>
      </c>
      <c r="T32" s="16">
        <v>0</v>
      </c>
      <c r="U32" s="17" t="e">
        <f>SUM(T32/T37)</f>
        <v>#DIV/0!</v>
      </c>
      <c r="V32" s="16">
        <v>0</v>
      </c>
      <c r="W32" s="17" t="e">
        <f>SUM(V32/V37)</f>
        <v>#DIV/0!</v>
      </c>
      <c r="X32" s="16">
        <v>0</v>
      </c>
      <c r="Y32" s="17" t="e">
        <f>SUM(X32/X37)</f>
        <v>#DIV/0!</v>
      </c>
      <c r="Z32" s="16">
        <v>0</v>
      </c>
      <c r="AA32" s="17" t="e">
        <f>SUM(Z32/Z37)</f>
        <v>#DIV/0!</v>
      </c>
      <c r="AB32" s="16">
        <v>0</v>
      </c>
      <c r="AC32" s="17" t="e">
        <f>SUM(AB32/AB37)</f>
        <v>#DIV/0!</v>
      </c>
      <c r="AD32" s="16">
        <f>SUM(D32+F32+H32+J32+L32+N32+R32+T32+V32+X32+Z32+AB32)</f>
        <v>367.89360782982783</v>
      </c>
      <c r="AE32" s="1"/>
      <c r="AF32" s="61"/>
    </row>
    <row r="33" spans="1:32" s="33" customFormat="1" ht="12.75">
      <c r="A33" s="12"/>
      <c r="B33" s="5" t="s">
        <v>27</v>
      </c>
      <c r="C33" s="15">
        <v>925</v>
      </c>
      <c r="D33" s="16">
        <f>'[2]JAN-08'!$AF$88*'[1]JAN 08'!$AY32</f>
        <v>24.257870060281313</v>
      </c>
      <c r="E33" s="17">
        <f>SUM(D33/D37)</f>
        <v>0.07811703970383452</v>
      </c>
      <c r="F33" s="16">
        <f>'[2]FEB-08'!$AD$114*'[1]FEB 08'!$AX32</f>
        <v>21.08438663230662</v>
      </c>
      <c r="G33" s="17">
        <f>SUM(F33/F37)</f>
        <v>0.07863984523678456</v>
      </c>
      <c r="H33" s="16">
        <f>'[2]MAR-08'!$AD$121*'[1]MARCH 08'!$BC32</f>
        <v>24.313254395171878</v>
      </c>
      <c r="I33" s="17">
        <f>SUM(H33/H37)</f>
        <v>0.08651184250999693</v>
      </c>
      <c r="J33" s="16">
        <f>'[2]APR-08'!$AE$107*'[1]APRIL 08'!$AY32</f>
        <v>24.861381893027644</v>
      </c>
      <c r="K33" s="17">
        <f>SUM(J33/J37)</f>
        <v>0.07439272891936473</v>
      </c>
      <c r="L33" s="16">
        <f>'[2]MAY-08'!$AE$105*'[1]MAY 08'!$AZ32</f>
        <v>25.445373106760254</v>
      </c>
      <c r="M33" s="17">
        <f>SUM(L33/L37)</f>
        <v>0.07426009937351481</v>
      </c>
      <c r="N33" s="16">
        <v>0</v>
      </c>
      <c r="O33" s="17" t="e">
        <f>SUM(N33/N37)</f>
        <v>#DIV/0!</v>
      </c>
      <c r="P33" s="12"/>
      <c r="Q33" s="5" t="s">
        <v>27</v>
      </c>
      <c r="R33" s="16">
        <v>0</v>
      </c>
      <c r="S33" s="17" t="e">
        <f>SUM(R33/R37)</f>
        <v>#DIV/0!</v>
      </c>
      <c r="T33" s="16">
        <v>0</v>
      </c>
      <c r="U33" s="17" t="e">
        <f>SUM(T33/T37)</f>
        <v>#DIV/0!</v>
      </c>
      <c r="V33" s="16">
        <v>0</v>
      </c>
      <c r="W33" s="17" t="e">
        <f>SUM(V33/V37)</f>
        <v>#DIV/0!</v>
      </c>
      <c r="X33" s="16">
        <v>0</v>
      </c>
      <c r="Y33" s="17" t="e">
        <f>SUM(X33/X37)</f>
        <v>#DIV/0!</v>
      </c>
      <c r="Z33" s="16">
        <v>0</v>
      </c>
      <c r="AA33" s="17" t="e">
        <f>SUM(Z33/Z37)</f>
        <v>#DIV/0!</v>
      </c>
      <c r="AB33" s="16">
        <v>0</v>
      </c>
      <c r="AC33" s="17" t="e">
        <f>SUM(AB33/AB37)</f>
        <v>#DIV/0!</v>
      </c>
      <c r="AD33" s="16">
        <f>SUM(D33+F33+H33+J33+L33+N33+R33+T33+V33+X33+Z33+AB33)</f>
        <v>119.96226608754772</v>
      </c>
      <c r="AE33" s="1"/>
      <c r="AF33" s="61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>
        <v>0</v>
      </c>
      <c r="O34" s="17"/>
      <c r="P34" s="12"/>
      <c r="Q34" s="5"/>
      <c r="R34" s="16">
        <v>0</v>
      </c>
      <c r="S34" s="17"/>
      <c r="T34" s="16">
        <v>0</v>
      </c>
      <c r="U34" s="17"/>
      <c r="V34" s="16">
        <v>0</v>
      </c>
      <c r="W34" s="17"/>
      <c r="X34" s="16">
        <v>0</v>
      </c>
      <c r="Y34" s="17"/>
      <c r="Z34" s="16">
        <v>0</v>
      </c>
      <c r="AA34" s="17"/>
      <c r="AB34" s="16">
        <v>0</v>
      </c>
      <c r="AC34" s="17"/>
      <c r="AD34" s="16"/>
      <c r="AE34" s="1"/>
      <c r="AF34" s="61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'[2]JAN-08'!$AF$88*'[1]JAN 08'!$AY34</f>
        <v>3.3222735082559187</v>
      </c>
      <c r="E35" s="17">
        <f>SUM(D35/D37)</f>
        <v>0.010698638046394727</v>
      </c>
      <c r="F35" s="16">
        <f>'[2]FEB-08'!$AD$114*'[1]FEB 08'!$AX34</f>
        <v>2.846392195361394</v>
      </c>
      <c r="G35" s="17">
        <f>SUM(F35/F37)</f>
        <v>0.010616379106965916</v>
      </c>
      <c r="H35" s="16">
        <f>'[2]MAR-08'!$AD$121*'[1]MARCH 08'!$BC34</f>
        <v>3.2417672526895833</v>
      </c>
      <c r="I35" s="17">
        <f>SUM(H35/H37)</f>
        <v>0.011534912334666254</v>
      </c>
      <c r="J35" s="16">
        <f>'[2]APR-08'!$AE$107*'[1]APRIL 08'!$AY34</f>
        <v>3.404928389697264</v>
      </c>
      <c r="K35" s="17">
        <f>SUM(J35/J37)</f>
        <v>0.010188569395478212</v>
      </c>
      <c r="L35" s="16">
        <f>'[2]MAY-08'!$AE$105*'[1]MAY 08'!$AZ34</f>
        <v>4.5107706871075</v>
      </c>
      <c r="M35" s="17">
        <f>SUM(L35/L37)</f>
        <v>0.013164290343486717</v>
      </c>
      <c r="N35" s="16">
        <v>0</v>
      </c>
      <c r="O35" s="17" t="e">
        <f>SUM(N35/N37)</f>
        <v>#DIV/0!</v>
      </c>
      <c r="P35" s="12">
        <v>15</v>
      </c>
      <c r="Q35" s="5" t="s">
        <v>28</v>
      </c>
      <c r="R35" s="16">
        <v>0</v>
      </c>
      <c r="S35" s="17" t="e">
        <f>SUM(R35/R37)</f>
        <v>#DIV/0!</v>
      </c>
      <c r="T35" s="16">
        <v>0</v>
      </c>
      <c r="U35" s="17" t="e">
        <f>SUM(T35/T37)</f>
        <v>#DIV/0!</v>
      </c>
      <c r="V35" s="16">
        <v>0</v>
      </c>
      <c r="W35" s="17" t="e">
        <f>SUM(V35/V37)</f>
        <v>#DIV/0!</v>
      </c>
      <c r="X35" s="16">
        <v>0</v>
      </c>
      <c r="Y35" s="17" t="e">
        <f>SUM(X35/X37)</f>
        <v>#DIV/0!</v>
      </c>
      <c r="Z35" s="16">
        <v>0</v>
      </c>
      <c r="AA35" s="17" t="e">
        <f>SUM(Z35/Z37)</f>
        <v>#DIV/0!</v>
      </c>
      <c r="AB35" s="16">
        <v>0</v>
      </c>
      <c r="AC35" s="17" t="e">
        <f>SUM(AB35/AB37)</f>
        <v>#DIV/0!</v>
      </c>
      <c r="AD35" s="16">
        <f>SUM(D35+F35+H35+J35+L35+N35+R35+T35+V35+X35+Z35+AB35)</f>
        <v>17.32613203311166</v>
      </c>
      <c r="AE35" s="1"/>
      <c r="AF35" s="61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>
        <v>0</v>
      </c>
      <c r="O36" s="17"/>
      <c r="P36" s="12"/>
      <c r="Q36" s="5"/>
      <c r="R36" s="16">
        <v>0</v>
      </c>
      <c r="S36" s="17"/>
      <c r="T36" s="16">
        <v>0</v>
      </c>
      <c r="U36" s="17"/>
      <c r="V36" s="16">
        <v>0</v>
      </c>
      <c r="W36" s="17"/>
      <c r="X36" s="16">
        <v>0</v>
      </c>
      <c r="Y36" s="17"/>
      <c r="Z36" s="16">
        <v>0</v>
      </c>
      <c r="AA36" s="17"/>
      <c r="AB36" s="16">
        <v>0</v>
      </c>
      <c r="AC36" s="17"/>
      <c r="AD36" s="16"/>
      <c r="AE36" s="1"/>
      <c r="AF36" s="61"/>
    </row>
    <row r="37" spans="1:32" s="33" customFormat="1" ht="13.5" thickBot="1">
      <c r="A37" s="19"/>
      <c r="B37" s="20" t="s">
        <v>30</v>
      </c>
      <c r="C37" s="21"/>
      <c r="D37" s="22">
        <f>SUM(D5:D36)</f>
        <v>310.53237747167947</v>
      </c>
      <c r="E37" s="67">
        <f>SUM(E5:E36)-E39</f>
        <v>0.9397835467477498</v>
      </c>
      <c r="F37" s="22">
        <f>SUM(F5:F36)</f>
        <v>268.1132772937375</v>
      </c>
      <c r="G37" s="67">
        <f>SUM(G5:G36)-G39</f>
        <v>0.9752686868586697</v>
      </c>
      <c r="H37" s="22">
        <f>SUM(H5:H36)</f>
        <v>281.0396090265023</v>
      </c>
      <c r="I37" s="67">
        <f>'2008 WO chip'!I37</f>
        <v>0.952390701529903</v>
      </c>
      <c r="J37" s="22">
        <f>SUM(J5:J36)</f>
        <v>334.1910191246678</v>
      </c>
      <c r="K37" s="67">
        <f>'2008 WO chip'!K37</f>
        <v>0.9558713678010939</v>
      </c>
      <c r="L37" s="22">
        <f>SUM(L5:L36)</f>
        <v>342.6520206871075</v>
      </c>
      <c r="M37" s="67">
        <f>'2008 WO chip'!M37</f>
        <v>0.9482159560350942</v>
      </c>
      <c r="N37" s="16">
        <v>0</v>
      </c>
      <c r="O37" s="67">
        <f>'2008 WO chip'!O37</f>
        <v>0.965646800278508</v>
      </c>
      <c r="P37" s="19"/>
      <c r="Q37" s="20" t="s">
        <v>30</v>
      </c>
      <c r="R37" s="22">
        <f>SUM(R5:R36)</f>
        <v>0</v>
      </c>
      <c r="S37" s="67">
        <f>'2008 WO chip'!S37</f>
        <v>0.9565154252898151</v>
      </c>
      <c r="T37" s="22">
        <f>SUM(T5:T36)</f>
        <v>0</v>
      </c>
      <c r="U37" s="67">
        <f>'2008 WO chip'!U37</f>
        <v>1</v>
      </c>
      <c r="V37" s="22">
        <f>SUM(V5:V36)</f>
        <v>0</v>
      </c>
      <c r="W37" s="67">
        <f>'2008 WO chip'!W37</f>
        <v>0.9485257029177285</v>
      </c>
      <c r="X37" s="22">
        <f>SUM(X5:X36)</f>
        <v>0</v>
      </c>
      <c r="Y37" s="67">
        <f>'2008 WO chip'!Y37</f>
        <v>0.9343894297749024</v>
      </c>
      <c r="Z37" s="22">
        <f>SUM(Z5:Z36)</f>
        <v>0</v>
      </c>
      <c r="AA37" s="44">
        <f>'2008 WO chip'!AA37</f>
        <v>0.9492189331541472</v>
      </c>
      <c r="AB37" s="22">
        <v>0</v>
      </c>
      <c r="AC37" s="67">
        <f>'2008 WO chip'!AC37</f>
        <v>0.95948414387976</v>
      </c>
      <c r="AD37" s="22">
        <f>SUM(D37+F37+H37+J37+L37+N37+R37+T37+V37+X37+Z37+AB37)</f>
        <v>1536.5283036036947</v>
      </c>
      <c r="AE37" s="1"/>
      <c r="AF37" s="61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3"/>
      <c r="W38" s="3"/>
      <c r="X38" s="63"/>
      <c r="Y38" s="3"/>
      <c r="Z38" s="1"/>
      <c r="AA38" s="3"/>
      <c r="AB38" s="1"/>
      <c r="AC38" s="3"/>
      <c r="AD38" s="63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'[2]JAN-08'!$AF$88*'[1]JAN 08'!$AY$36-'[2]JAN-08'!$AI$95</f>
        <v>18.699158391333462</v>
      </c>
      <c r="E39" s="17">
        <f>D39/$D37</f>
        <v>0.06021645325225008</v>
      </c>
      <c r="F39" s="16">
        <f>'[2]FEB-08'!$AD$114*'[1]FEB 08'!$AX$36-'[2]FEB-08'!$AF$122</f>
        <v>7.679873467773817</v>
      </c>
      <c r="G39" s="17">
        <f>F39/$D37</f>
        <v>0.02473131314133007</v>
      </c>
      <c r="H39" s="16">
        <f>'[2]MAR-08'!$AD$121*'[1]MARCH 08'!$BC$36-'[2]MAR-08'!$AG$129</f>
        <v>9.804435063308198</v>
      </c>
      <c r="I39" s="17">
        <f>SUM(H39/H37)</f>
        <v>0.034886310500039264</v>
      </c>
      <c r="J39" s="16">
        <f>'[2]APR-08'!$AE$107*'[1]APRIL 08'!$AY$36-'[2]APR-08'!$AG$115</f>
        <v>14.11206311997941</v>
      </c>
      <c r="K39" s="17">
        <f>SUM(J39/J37)</f>
        <v>0.04222753548836391</v>
      </c>
      <c r="L39" s="16">
        <f>'[2]MAY-08'!$AE$105*'[1]MAY 08'!$AZ$36-'[2]MAY-08'!$AG$114</f>
        <v>23.542750277059483</v>
      </c>
      <c r="M39" s="17">
        <f>SUM(L39/L37)</f>
        <v>0.06870746079316874</v>
      </c>
      <c r="N39" s="16">
        <v>0</v>
      </c>
      <c r="O39" s="17" t="e">
        <f>SUM(N39/N37)</f>
        <v>#DIV/0!</v>
      </c>
      <c r="P39" s="12">
        <v>16</v>
      </c>
      <c r="Q39" s="5" t="s">
        <v>29</v>
      </c>
      <c r="R39" s="16">
        <v>0</v>
      </c>
      <c r="S39" s="17" t="e">
        <f>SUM(R39/R37)</f>
        <v>#DIV/0!</v>
      </c>
      <c r="T39" s="16">
        <v>0</v>
      </c>
      <c r="U39" s="17" t="e">
        <f>SUM(T39/T37)</f>
        <v>#DIV/0!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>SUM(D39+F39+H39+J39+L39+N39+R39+T39+V39+X39+Z39+AB39)</f>
        <v>73.83828031945437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46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92.07+279.92+436.41-336</f>
        <v>472.4000000000001</v>
      </c>
      <c r="E44" s="17">
        <f>D44/$D52</f>
        <v>0.34817730214183584</v>
      </c>
      <c r="F44" s="16">
        <f>315.94+68.86+182.84</f>
        <v>567.64</v>
      </c>
      <c r="G44" s="17">
        <f>SUM(F44/F52)</f>
        <v>0.44360737730540795</v>
      </c>
      <c r="H44" s="16">
        <f>257.54+290.58+23.24</f>
        <v>571.36</v>
      </c>
      <c r="I44" s="17">
        <f>SUM(H44/H52)</f>
        <v>0.46688893247041907</v>
      </c>
      <c r="J44" s="16">
        <f>67.7+182.65+312.82</f>
        <v>563.1700000000001</v>
      </c>
      <c r="K44" s="17">
        <f>SUM(J44/J52)</f>
        <v>0.42232154239563263</v>
      </c>
      <c r="L44" s="16">
        <f>350.48+45.19+205.35</f>
        <v>601.02</v>
      </c>
      <c r="M44" s="17">
        <f>SUM(L44/L52)</f>
        <v>0.3612485198920497</v>
      </c>
      <c r="N44" s="16">
        <v>0</v>
      </c>
      <c r="O44" s="17" t="e">
        <f>SUM(N44/N52)</f>
        <v>#DIV/0!</v>
      </c>
      <c r="P44" s="12">
        <v>1</v>
      </c>
      <c r="Q44" s="5" t="s">
        <v>13</v>
      </c>
      <c r="R44" s="16">
        <v>0</v>
      </c>
      <c r="S44" s="17" t="e">
        <f>SUM(R44/R52)</f>
        <v>#DIV/0!</v>
      </c>
      <c r="T44" s="16">
        <v>0</v>
      </c>
      <c r="U44" s="17" t="e">
        <f>SUM(T44/T52)</f>
        <v>#DIV/0!</v>
      </c>
      <c r="V44" s="16">
        <v>0</v>
      </c>
      <c r="W44" s="17" t="e">
        <f>+V44/V$52</f>
        <v>#DIV/0!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4" t="e">
        <f>+AB44/AB$54</f>
        <v>#DIV/0!</v>
      </c>
      <c r="AD44" s="16">
        <f aca="true" t="shared" si="0" ref="AD44:AD50">SUM(D44+F44+H44+J44+L44+N44+R44+T44+V44+X44+Z44+AB44)</f>
        <v>2775.59</v>
      </c>
      <c r="AE44" s="4"/>
      <c r="AF44" s="55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191.66</v>
      </c>
      <c r="E45" s="17">
        <f>D45/$D52</f>
        <v>0.1412609266056398</v>
      </c>
      <c r="F45" s="16">
        <v>366.12</v>
      </c>
      <c r="G45" s="17">
        <f>SUM(F45/F52)</f>
        <v>0.286120662707096</v>
      </c>
      <c r="H45" s="16">
        <v>195.12</v>
      </c>
      <c r="I45" s="17">
        <f>SUM(H45/H52)</f>
        <v>0.15944302804471466</v>
      </c>
      <c r="J45" s="16">
        <v>216.98</v>
      </c>
      <c r="K45" s="17">
        <f>SUM(J45/J52)</f>
        <v>0.16271344046913783</v>
      </c>
      <c r="L45" s="16">
        <v>476.42</v>
      </c>
      <c r="M45" s="17">
        <f>SUM(L45/L52)</f>
        <v>0.28635656025917666</v>
      </c>
      <c r="N45" s="16">
        <v>0</v>
      </c>
      <c r="O45" s="17" t="e">
        <f>SUM(N45/N52)</f>
        <v>#DIV/0!</v>
      </c>
      <c r="P45" s="12">
        <v>2</v>
      </c>
      <c r="Q45" s="5" t="s">
        <v>11</v>
      </c>
      <c r="R45" s="16">
        <v>0</v>
      </c>
      <c r="S45" s="17" t="e">
        <f>SUM(R45/R52)</f>
        <v>#DIV/0!</v>
      </c>
      <c r="T45" s="16">
        <v>0</v>
      </c>
      <c r="U45" s="17" t="e">
        <f>SUM(T45/T52)</f>
        <v>#DIV/0!</v>
      </c>
      <c r="V45" s="16">
        <v>0</v>
      </c>
      <c r="W45" s="17" t="e">
        <f>+V45/V$52</f>
        <v>#DIV/0!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4" t="e">
        <f>+AB45/AB$54</f>
        <v>#DIV/0!</v>
      </c>
      <c r="AD45" s="16">
        <f t="shared" si="0"/>
        <v>1446.3</v>
      </c>
      <c r="AE45" s="4"/>
      <c r="AF45" s="55"/>
    </row>
    <row r="46" spans="1:32" s="39" customFormat="1" ht="17.25" customHeight="1">
      <c r="A46" s="12">
        <v>3</v>
      </c>
      <c r="B46" s="45" t="s">
        <v>35</v>
      </c>
      <c r="C46" s="51" t="s">
        <v>12</v>
      </c>
      <c r="D46" s="16">
        <f>21.3+21.09+23.08+67.39+189.86+36.97</f>
        <v>359.69000000000005</v>
      </c>
      <c r="E46" s="52">
        <f>D46/$D52</f>
        <v>0.2651056177125252</v>
      </c>
      <c r="F46" s="16">
        <f>20.66+20.66+22.57+9.89+56.7+9.68</f>
        <v>140.16000000000003</v>
      </c>
      <c r="G46" s="52">
        <f>SUM(F46/F52)</f>
        <v>0.10953422944670212</v>
      </c>
      <c r="H46" s="16">
        <f>159.9+14.78</f>
        <v>174.68</v>
      </c>
      <c r="I46" s="52">
        <f>SUM(H46/H52)</f>
        <v>0.14274040661567627</v>
      </c>
      <c r="J46" s="16">
        <f>17.18+45.14+109.74+38.48</f>
        <v>210.54</v>
      </c>
      <c r="K46" s="52">
        <f>SUM(J46/J52)</f>
        <v>0.1578840803593524</v>
      </c>
      <c r="L46" s="16">
        <f>43.42+65.69+20.59+41.49+36.46+24.82+111.26+8.65</f>
        <v>352.38</v>
      </c>
      <c r="M46" s="52">
        <f>SUM(L46/L52)</f>
        <v>0.2118011937033052</v>
      </c>
      <c r="N46" s="16">
        <v>0</v>
      </c>
      <c r="O46" s="52" t="e">
        <f>SUM(N46/N52)</f>
        <v>#DIV/0!</v>
      </c>
      <c r="P46" s="12">
        <v>3</v>
      </c>
      <c r="Q46" s="45" t="s">
        <v>35</v>
      </c>
      <c r="R46" s="16">
        <v>0</v>
      </c>
      <c r="S46" s="52" t="e">
        <f>SUM(R46/R52)</f>
        <v>#DIV/0!</v>
      </c>
      <c r="T46" s="16">
        <v>0</v>
      </c>
      <c r="U46" s="52" t="e">
        <f>SUM(T46/T52)</f>
        <v>#DIV/0!</v>
      </c>
      <c r="V46" s="16">
        <v>0</v>
      </c>
      <c r="W46" s="52" t="e">
        <f>+V46/V$52</f>
        <v>#DIV/0!</v>
      </c>
      <c r="X46" s="16">
        <v>0</v>
      </c>
      <c r="Y46" s="52" t="e">
        <f>+X46/X$52</f>
        <v>#DIV/0!</v>
      </c>
      <c r="Z46" s="16">
        <v>0</v>
      </c>
      <c r="AA46" s="52" t="e">
        <f>+Z46/Z$54</f>
        <v>#DIV/0!</v>
      </c>
      <c r="AB46" s="16">
        <v>0</v>
      </c>
      <c r="AC46" s="65" t="e">
        <f>+AB46/AB$54</f>
        <v>#DIV/0!</v>
      </c>
      <c r="AD46" s="16">
        <f t="shared" si="0"/>
        <v>1237.45</v>
      </c>
      <c r="AE46" s="4"/>
      <c r="AF46" s="55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78.34</v>
      </c>
      <c r="E47" s="17">
        <f>D47/$D52</f>
        <v>0.05773964828490986</v>
      </c>
      <c r="F47" s="16">
        <v>61.3</v>
      </c>
      <c r="G47" s="17">
        <f>SUM(F47/F52)</f>
        <v>0.047905595498593315</v>
      </c>
      <c r="H47" s="16">
        <v>66</v>
      </c>
      <c r="I47" s="17">
        <f>SUM(H47/H52)</f>
        <v>0.053932143557560305</v>
      </c>
      <c r="J47" s="16">
        <v>71.1</v>
      </c>
      <c r="K47" s="17">
        <f>SUM(J47/J52)</f>
        <v>0.053317935373563</v>
      </c>
      <c r="L47" s="16">
        <v>75.9</v>
      </c>
      <c r="M47" s="17">
        <f>SUM(L47/L52)</f>
        <v>0.045620383115048714</v>
      </c>
      <c r="N47" s="16">
        <v>0</v>
      </c>
      <c r="O47" s="17" t="e">
        <f>SUM(N47/N52)</f>
        <v>#DIV/0!</v>
      </c>
      <c r="P47" s="60">
        <v>4</v>
      </c>
      <c r="Q47" s="5" t="s">
        <v>42</v>
      </c>
      <c r="R47" s="16">
        <v>0</v>
      </c>
      <c r="S47" s="17" t="e">
        <f>SUM(R47/R52)</f>
        <v>#DIV/0!</v>
      </c>
      <c r="T47" s="16">
        <v>0</v>
      </c>
      <c r="U47" s="17" t="e">
        <f>SUM(T47/T52)</f>
        <v>#DIV/0!</v>
      </c>
      <c r="V47" s="16">
        <v>0</v>
      </c>
      <c r="W47" s="17" t="e">
        <f>SUM(V47/V52)</f>
        <v>#DIV/0!</v>
      </c>
      <c r="X47" s="16">
        <v>0</v>
      </c>
      <c r="Y47" s="17" t="e">
        <f>SUM(X47/X52)</f>
        <v>#DIV/0!</v>
      </c>
      <c r="Z47" s="16">
        <v>0</v>
      </c>
      <c r="AA47" s="52" t="e">
        <f>+Z47/Z$54</f>
        <v>#DIV/0!</v>
      </c>
      <c r="AB47" s="16">
        <v>0</v>
      </c>
      <c r="AC47" s="65" t="e">
        <f>+AB47/AB$54</f>
        <v>#DIV/0!</v>
      </c>
      <c r="AD47" s="16">
        <f t="shared" si="0"/>
        <v>352.64</v>
      </c>
      <c r="AE47" s="4"/>
      <c r="AF47" s="55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10.04</v>
      </c>
      <c r="E48" s="17">
        <f>D48/$D52</f>
        <v>0.007399873229263401</v>
      </c>
      <c r="F48" s="16">
        <v>0</v>
      </c>
      <c r="G48" s="17">
        <f>SUM(F48/F52)</f>
        <v>0</v>
      </c>
      <c r="H48" s="16">
        <v>6.5</v>
      </c>
      <c r="I48" s="17">
        <f>SUM(H48/H52)</f>
        <v>0.005311498986729424</v>
      </c>
      <c r="J48" s="16">
        <v>17.25</v>
      </c>
      <c r="K48" s="17">
        <f>SUM(J48/J52)</f>
        <v>0.012935786008353893</v>
      </c>
      <c r="L48" s="16">
        <v>18.5</v>
      </c>
      <c r="M48" s="17">
        <f>SUM(L48/L52)</f>
        <v>0.011119592722376826</v>
      </c>
      <c r="N48" s="16">
        <v>0</v>
      </c>
      <c r="O48" s="17" t="e">
        <f>SUM(N48/N52)</f>
        <v>#DIV/0!</v>
      </c>
      <c r="P48" s="60">
        <v>5</v>
      </c>
      <c r="Q48" s="5" t="s">
        <v>36</v>
      </c>
      <c r="R48" s="16">
        <v>0</v>
      </c>
      <c r="S48" s="17" t="e">
        <f>SUM(R48/R52)</f>
        <v>#DIV/0!</v>
      </c>
      <c r="T48" s="16">
        <v>0</v>
      </c>
      <c r="U48" s="17" t="e">
        <f>SUM(T48/T52)</f>
        <v>#DIV/0!</v>
      </c>
      <c r="V48" s="16">
        <v>0</v>
      </c>
      <c r="W48" s="17" t="e">
        <f>SUM(V48/V52)</f>
        <v>#DIV/0!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0"/>
        <v>52.29</v>
      </c>
      <c r="AE48" s="4"/>
      <c r="AF48" s="55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16"/>
      <c r="E49" s="52"/>
      <c r="F49" s="16"/>
      <c r="G49" s="52"/>
      <c r="H49" s="16"/>
      <c r="I49" s="52"/>
      <c r="J49" s="16"/>
      <c r="K49" s="52"/>
      <c r="L49" s="16"/>
      <c r="M49" s="52"/>
      <c r="N49" s="16">
        <v>0</v>
      </c>
      <c r="O49" s="52"/>
      <c r="P49" s="60">
        <v>6</v>
      </c>
      <c r="Q49" s="5" t="s">
        <v>43</v>
      </c>
      <c r="R49" s="16">
        <v>0</v>
      </c>
      <c r="S49" s="52"/>
      <c r="T49" s="16">
        <v>0</v>
      </c>
      <c r="U49" s="52" t="e">
        <f>SUM(T49/T52)</f>
        <v>#DIV/0!</v>
      </c>
      <c r="V49" s="16">
        <v>0</v>
      </c>
      <c r="W49" s="52" t="e">
        <f>SUM(V49/V52)</f>
        <v>#DIV/0!</v>
      </c>
      <c r="X49" s="16">
        <v>0</v>
      </c>
      <c r="Y49" s="52" t="e">
        <f>SUM(X49/X52)</f>
        <v>#DIV/0!</v>
      </c>
      <c r="Z49" s="16">
        <v>0</v>
      </c>
      <c r="AA49" s="52" t="e">
        <f>SUM(Z49/Z52)</f>
        <v>#DIV/0!</v>
      </c>
      <c r="AB49" s="16">
        <v>0</v>
      </c>
      <c r="AC49" s="52" t="e">
        <f>SUM(AB49/AB52)</f>
        <v>#DIV/0!</v>
      </c>
      <c r="AD49" s="16"/>
      <c r="AE49" s="4"/>
      <c r="AF49" s="55"/>
    </row>
    <row r="50" spans="1:32" s="39" customFormat="1" ht="16.5" customHeight="1">
      <c r="A50" s="12">
        <v>7</v>
      </c>
      <c r="B50" s="5" t="s">
        <v>45</v>
      </c>
      <c r="C50" s="15" t="s">
        <v>12</v>
      </c>
      <c r="D50" s="16">
        <v>244.65</v>
      </c>
      <c r="E50" s="68"/>
      <c r="F50" s="16">
        <v>144.38</v>
      </c>
      <c r="G50" s="68"/>
      <c r="H50" s="16">
        <v>210.1</v>
      </c>
      <c r="I50" s="68"/>
      <c r="J50" s="16">
        <v>254.47</v>
      </c>
      <c r="K50" s="68"/>
      <c r="L50" s="16">
        <f>'[3]MAY-08'!$AE$28+'[3]MAY-08'!$AE$10</f>
        <v>139.51</v>
      </c>
      <c r="M50" s="68"/>
      <c r="N50" s="16">
        <v>0</v>
      </c>
      <c r="O50" s="68"/>
      <c r="P50" s="12">
        <v>7</v>
      </c>
      <c r="Q50" s="5" t="s">
        <v>44</v>
      </c>
      <c r="R50" s="16">
        <v>0</v>
      </c>
      <c r="S50" s="68"/>
      <c r="T50" s="16">
        <v>0</v>
      </c>
      <c r="U50" s="68"/>
      <c r="V50" s="16">
        <v>0</v>
      </c>
      <c r="W50" s="68"/>
      <c r="X50" s="16">
        <v>0</v>
      </c>
      <c r="Y50" s="68"/>
      <c r="Z50" s="16">
        <v>0</v>
      </c>
      <c r="AA50" s="68"/>
      <c r="AB50" s="16">
        <v>0</v>
      </c>
      <c r="AC50" s="68"/>
      <c r="AD50" s="16">
        <f t="shared" si="0"/>
        <v>993.11</v>
      </c>
      <c r="AE50" s="4"/>
      <c r="AF50" s="55"/>
    </row>
    <row r="51" spans="1:32" s="33" customFormat="1" ht="12.75">
      <c r="A51" s="1"/>
      <c r="B51" s="1"/>
      <c r="C51" s="25"/>
      <c r="D51" s="18"/>
      <c r="E51" s="50"/>
      <c r="F51" s="24"/>
      <c r="G51" s="46"/>
      <c r="H51" s="54"/>
      <c r="I51" s="46"/>
      <c r="J51" s="24"/>
      <c r="K51" s="46"/>
      <c r="L51" s="24"/>
      <c r="M51" s="46"/>
      <c r="N51" s="24"/>
      <c r="O51" s="46"/>
      <c r="P51" s="24"/>
      <c r="Q51" s="24"/>
      <c r="R51" s="24"/>
      <c r="S51" s="46"/>
      <c r="T51" s="55"/>
      <c r="U51" s="56"/>
      <c r="V51" s="24"/>
      <c r="W51" s="46"/>
      <c r="X51" s="24"/>
      <c r="Y51" s="46" t="s">
        <v>0</v>
      </c>
      <c r="Z51" s="24"/>
      <c r="AA51" s="46"/>
      <c r="AB51" s="24"/>
      <c r="AC51" s="46"/>
      <c r="AD51" s="24"/>
      <c r="AE51" s="1"/>
      <c r="AF51" s="24"/>
    </row>
    <row r="52" spans="1:32" s="33" customFormat="1" ht="13.5" thickBot="1">
      <c r="A52" s="19"/>
      <c r="B52" s="20" t="s">
        <v>15</v>
      </c>
      <c r="C52" s="57"/>
      <c r="D52" s="16">
        <f>SUM(D44:D51)</f>
        <v>1356.7800000000002</v>
      </c>
      <c r="E52" s="58"/>
      <c r="F52" s="16">
        <f>SUM(F44:F50)</f>
        <v>1279.6</v>
      </c>
      <c r="G52" s="58"/>
      <c r="H52" s="16">
        <f>SUM(H44:H51)</f>
        <v>1223.76</v>
      </c>
      <c r="I52" s="58"/>
      <c r="J52" s="16">
        <f>SUM(J44:J51)</f>
        <v>1333.51</v>
      </c>
      <c r="K52" s="58"/>
      <c r="L52" s="16">
        <f>SUM(L44:L51)</f>
        <v>1663.7300000000002</v>
      </c>
      <c r="M52" s="58"/>
      <c r="N52" s="16">
        <f>SUM(N44:N51)</f>
        <v>0</v>
      </c>
      <c r="O52" s="58"/>
      <c r="P52" s="59"/>
      <c r="Q52" s="53" t="s">
        <v>15</v>
      </c>
      <c r="R52" s="16">
        <f>SUM(R44:R51)</f>
        <v>0</v>
      </c>
      <c r="S52" s="16"/>
      <c r="T52" s="16">
        <f>SUM(T44:T51)</f>
        <v>0</v>
      </c>
      <c r="U52" s="16"/>
      <c r="V52" s="16">
        <f>SUM(V44:V51)</f>
        <v>0</v>
      </c>
      <c r="W52" s="58"/>
      <c r="X52" s="16">
        <f>SUM(X44:X51)</f>
        <v>0</v>
      </c>
      <c r="Y52" s="58"/>
      <c r="Z52" s="16">
        <f>SUM(Z44:Z51)</f>
        <v>0</v>
      </c>
      <c r="AA52" s="58"/>
      <c r="AB52" s="16">
        <f>SUM(AB44:AB51)</f>
        <v>0</v>
      </c>
      <c r="AC52" s="58"/>
      <c r="AD52" s="16">
        <v>11142.17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1667.3123774716796</v>
      </c>
      <c r="E54" s="23"/>
      <c r="F54" s="22">
        <f>F37+F52</f>
        <v>1547.7132772937375</v>
      </c>
      <c r="G54" s="23"/>
      <c r="H54" s="22">
        <f>H37+H52</f>
        <v>1504.7996090265024</v>
      </c>
      <c r="I54" s="23"/>
      <c r="J54" s="22">
        <f>J37+J52</f>
        <v>1667.7010191246677</v>
      </c>
      <c r="K54" s="23"/>
      <c r="L54" s="22">
        <f>L37+L52</f>
        <v>2006.3820206871078</v>
      </c>
      <c r="M54" s="23"/>
      <c r="N54" s="22">
        <f>N37+N52</f>
        <v>0</v>
      </c>
      <c r="O54" s="23"/>
      <c r="P54" s="19"/>
      <c r="Q54" s="20" t="s">
        <v>17</v>
      </c>
      <c r="R54" s="22">
        <f>R37+R52</f>
        <v>0</v>
      </c>
      <c r="S54" s="22"/>
      <c r="T54" s="22">
        <f>T37+T52</f>
        <v>0</v>
      </c>
      <c r="U54" s="22"/>
      <c r="V54" s="22">
        <f>V37+V52</f>
        <v>0</v>
      </c>
      <c r="W54" s="44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12678.698303603695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0.011215149988683558</v>
      </c>
      <c r="E55" s="27"/>
      <c r="F55" s="27">
        <f>F39/F54</f>
        <v>0.004962077653816152</v>
      </c>
      <c r="G55" s="28" t="s">
        <v>0</v>
      </c>
      <c r="H55" s="27">
        <f>H39/H54</f>
        <v>0.006515442325008953</v>
      </c>
      <c r="I55" s="28"/>
      <c r="J55" s="27">
        <f>J39/J54</f>
        <v>0.00846198626621123</v>
      </c>
      <c r="K55" s="28"/>
      <c r="L55" s="27">
        <f>L39/L54</f>
        <v>0.011733932040019482</v>
      </c>
      <c r="M55" s="28"/>
      <c r="N55" s="27" t="e">
        <f>N39/N54</f>
        <v>#DIV/0!</v>
      </c>
      <c r="O55" s="28"/>
      <c r="P55" s="41"/>
      <c r="Q55" s="5" t="s">
        <v>16</v>
      </c>
      <c r="R55" s="27" t="e">
        <f>R39/R54</f>
        <v>#DIV/0!</v>
      </c>
      <c r="S55" s="28"/>
      <c r="T55" s="27" t="e">
        <f>T39/T54</f>
        <v>#DIV/0!</v>
      </c>
      <c r="U55" s="28" t="s">
        <v>0</v>
      </c>
      <c r="V55" s="27" t="e">
        <f>V39/V54</f>
        <v>#DIV/0!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49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sheetProtection/>
  <printOptions horizontalCentered="1" verticalCentered="1"/>
  <pageMargins left="0" right="0" top="0" bottom="0" header="0" footer="0"/>
  <pageSetup fitToHeight="2" horizontalDpi="600" verticalDpi="600" orientation="landscape" scale="7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view="pageBreakPreview" zoomScaleSheetLayoutView="100" zoomScalePageLayoutView="0" workbookViewId="0" topLeftCell="C45">
      <selection activeCell="A1" sqref="A1:AD60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1" max="11" width="9.140625" style="0" customWidth="1"/>
    <col min="12" max="12" width="9.140625" style="66" customWidth="1"/>
    <col min="13" max="13" width="9.28125" style="0" customWidth="1"/>
    <col min="14" max="14" width="10.140625" style="66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7" width="9.140625" style="0" hidden="1" customWidth="1"/>
    <col min="28" max="28" width="9.140625" style="66" hidden="1" customWidth="1"/>
    <col min="29" max="29" width="9.140625" style="0" hidden="1" customWidth="1"/>
    <col min="30" max="30" width="11.421875" style="0" customWidth="1"/>
    <col min="31" max="32" width="9.140625" style="62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 t="s">
        <v>48</v>
      </c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49">
        <v>2008</v>
      </c>
      <c r="B3" s="47"/>
      <c r="C3" s="48"/>
      <c r="D3" s="11">
        <v>39455</v>
      </c>
      <c r="E3" s="11">
        <v>39456</v>
      </c>
      <c r="F3" s="11">
        <v>39486</v>
      </c>
      <c r="G3" s="11">
        <v>39487</v>
      </c>
      <c r="H3" s="11">
        <v>39515</v>
      </c>
      <c r="I3" s="11">
        <v>39516</v>
      </c>
      <c r="J3" s="11">
        <v>39546</v>
      </c>
      <c r="K3" s="11">
        <v>39547</v>
      </c>
      <c r="L3" s="11">
        <v>39576</v>
      </c>
      <c r="M3" s="11">
        <v>39577</v>
      </c>
      <c r="N3" s="11">
        <v>39607</v>
      </c>
      <c r="O3" s="11">
        <v>39608</v>
      </c>
      <c r="P3" s="9"/>
      <c r="Q3" s="10"/>
      <c r="R3" s="11">
        <v>39637</v>
      </c>
      <c r="S3" s="11">
        <v>39638</v>
      </c>
      <c r="T3" s="11">
        <v>39668</v>
      </c>
      <c r="U3" s="11">
        <v>39669</v>
      </c>
      <c r="V3" s="11">
        <v>39699</v>
      </c>
      <c r="W3" s="11">
        <v>39700</v>
      </c>
      <c r="X3" s="11">
        <v>39729</v>
      </c>
      <c r="Y3" s="11">
        <v>39730</v>
      </c>
      <c r="Z3" s="11">
        <v>39760</v>
      </c>
      <c r="AA3" s="11">
        <v>39761</v>
      </c>
      <c r="AB3" s="11">
        <v>39790</v>
      </c>
      <c r="AC3" s="11">
        <v>39791</v>
      </c>
      <c r="AD3" s="11" t="s">
        <v>47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'[2]JAN-08'!$AF$88*'[1]JAN 08'!$AY4</f>
        <v>57.510136462913884</v>
      </c>
      <c r="E5" s="17">
        <f>SUM(D5/D37)</f>
        <v>0.18519851917263863</v>
      </c>
      <c r="F5" s="16">
        <f>'[2]FEB-08'!$AD$114*'[1]FEB 08'!$AX4</f>
        <v>44.011548656276844</v>
      </c>
      <c r="G5" s="17">
        <f>SUM(F5/F37)</f>
        <v>0.1641528129472641</v>
      </c>
      <c r="H5" s="16">
        <f>'[2]MAR-08'!$AD$121*'[1]MARCH 08'!$BC4</f>
        <v>48.00594191625746</v>
      </c>
      <c r="I5" s="17">
        <f>SUM(H5/H37)</f>
        <v>0.17081557323021487</v>
      </c>
      <c r="J5" s="16">
        <f>'[2]APR-08'!$AE$107*'[1]APRIL 08'!$AY4</f>
        <v>78.2809250736114</v>
      </c>
      <c r="K5" s="17">
        <f>SUM(J5/J37)</f>
        <v>0.23424006210175627</v>
      </c>
      <c r="L5" s="16">
        <f>'[2]MAY-08'!$AE$105*'[1]MAY 08'!$AZ4</f>
        <v>66.68075683413373</v>
      </c>
      <c r="M5" s="17">
        <f>SUM(L5/L37)</f>
        <v>0.19460196586735798</v>
      </c>
      <c r="N5" s="16">
        <v>0</v>
      </c>
      <c r="O5" s="17" t="e">
        <f>SUM(N5/N37)</f>
        <v>#DIV/0!</v>
      </c>
      <c r="P5" s="12">
        <v>1</v>
      </c>
      <c r="Q5" s="5" t="s">
        <v>24</v>
      </c>
      <c r="R5" s="16">
        <v>0</v>
      </c>
      <c r="S5" s="17" t="e">
        <f>SUM(R5/R37)</f>
        <v>#DIV/0!</v>
      </c>
      <c r="T5" s="16">
        <v>0</v>
      </c>
      <c r="U5" s="17" t="e">
        <f>SUM(T5/T37)</f>
        <v>#DIV/0!</v>
      </c>
      <c r="V5" s="16">
        <v>0</v>
      </c>
      <c r="W5" s="17" t="e">
        <f>SUM(V5/V37)</f>
        <v>#DIV/0!</v>
      </c>
      <c r="X5" s="16">
        <v>0</v>
      </c>
      <c r="Y5" s="17" t="e">
        <f>SUM(X5/X37)</f>
        <v>#DIV/0!</v>
      </c>
      <c r="Z5" s="16">
        <v>0</v>
      </c>
      <c r="AA5" s="17" t="e">
        <f>SUM(Z5/Z37)</f>
        <v>#DIV/0!</v>
      </c>
      <c r="AB5" s="16">
        <v>0</v>
      </c>
      <c r="AC5" s="17" t="e">
        <f>SUM(AB5/AB37)</f>
        <v>#DIV/0!</v>
      </c>
      <c r="AD5" s="16">
        <f>SUM(D5+F5+H5+J5+L5+N5+R5+T5+V5+X5+Z5+AB5)</f>
        <v>294.4893089431933</v>
      </c>
      <c r="AE5" s="1" t="s">
        <v>0</v>
      </c>
      <c r="AF5" s="61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>
        <v>0</v>
      </c>
      <c r="O6" s="17"/>
      <c r="P6" s="12"/>
      <c r="Q6" s="5"/>
      <c r="R6" s="16">
        <v>0</v>
      </c>
      <c r="S6" s="17"/>
      <c r="T6" s="16">
        <v>0</v>
      </c>
      <c r="U6" s="17"/>
      <c r="V6" s="16">
        <v>0</v>
      </c>
      <c r="W6" s="17"/>
      <c r="X6" s="16">
        <v>0</v>
      </c>
      <c r="Y6" s="17"/>
      <c r="Z6" s="16">
        <v>0</v>
      </c>
      <c r="AA6" s="17"/>
      <c r="AB6" s="16">
        <v>0</v>
      </c>
      <c r="AC6" s="17"/>
      <c r="AD6" s="16"/>
      <c r="AE6" s="1"/>
      <c r="AF6" s="61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'[2]JAN-08'!$AF$88*'[1]JAN 08'!$AY6</f>
        <v>1.2993780832289816</v>
      </c>
      <c r="E7" s="17">
        <f>SUM(D7/D37)</f>
        <v>0.004184356213701049</v>
      </c>
      <c r="F7" s="16">
        <f>'[2]FEB-08'!$AD$114*'[1]FEB 08'!$AX6</f>
        <v>1.298798216550088</v>
      </c>
      <c r="G7" s="17">
        <f>(F7/F37)</f>
        <v>0.004844214466585929</v>
      </c>
      <c r="H7" s="16">
        <f>'[2]MAR-08'!$AD$121*'[1]MARCH 08'!$BC6</f>
        <v>1.9018367882445555</v>
      </c>
      <c r="I7" s="17">
        <f>SUM(H7/H37)</f>
        <v>0.006767148569670869</v>
      </c>
      <c r="J7" s="16">
        <f>'[2]APR-08'!$AE$107*'[1]APRIL 08'!$AY6</f>
        <v>1.3317053257482634</v>
      </c>
      <c r="K7" s="17">
        <f>SUM(J7/J37)</f>
        <v>0.003984862696898146</v>
      </c>
      <c r="L7" s="16">
        <f>'[2]MAY-08'!$AE$105*'[1]MAY 08'!$AZ6</f>
        <v>1.4249408939785744</v>
      </c>
      <c r="M7" s="17">
        <f>SUM(L7/L37)</f>
        <v>0.00415856556491683</v>
      </c>
      <c r="N7" s="16">
        <v>0</v>
      </c>
      <c r="O7" s="17" t="e">
        <f>SUM(N7/N37)</f>
        <v>#DIV/0!</v>
      </c>
      <c r="P7" s="12">
        <v>2</v>
      </c>
      <c r="Q7" s="5" t="s">
        <v>25</v>
      </c>
      <c r="R7" s="16">
        <v>0</v>
      </c>
      <c r="S7" s="17" t="e">
        <f>SUM(R7/R37)</f>
        <v>#DIV/0!</v>
      </c>
      <c r="T7" s="16">
        <v>0</v>
      </c>
      <c r="U7" s="17" t="e">
        <f>(T7/T37)</f>
        <v>#DIV/0!</v>
      </c>
      <c r="V7" s="16">
        <v>0</v>
      </c>
      <c r="W7" s="17" t="e">
        <f>(V7/V37)</f>
        <v>#DIV/0!</v>
      </c>
      <c r="X7" s="16">
        <v>0</v>
      </c>
      <c r="Y7" s="17" t="e">
        <f>SUM(X7/X37)</f>
        <v>#DIV/0!</v>
      </c>
      <c r="Z7" s="16">
        <v>0</v>
      </c>
      <c r="AA7" s="17" t="e">
        <f>SUM(Z7/Z37)</f>
        <v>#DIV/0!</v>
      </c>
      <c r="AB7" s="16">
        <v>0</v>
      </c>
      <c r="AC7" s="17" t="e">
        <f>SUM(AB7/AB37)</f>
        <v>#DIV/0!</v>
      </c>
      <c r="AD7" s="16">
        <f>SUM(D7+F7+H7+J7+L7+N7+R7+T7+V7+X7+Z7+AB7)</f>
        <v>7.256659307750462</v>
      </c>
      <c r="AE7" s="1"/>
      <c r="AF7" s="61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>
        <v>0</v>
      </c>
      <c r="O8" s="17"/>
      <c r="P8" s="12"/>
      <c r="Q8" s="5"/>
      <c r="R8" s="16">
        <v>0</v>
      </c>
      <c r="S8" s="17"/>
      <c r="T8" s="16">
        <v>0</v>
      </c>
      <c r="U8" s="17"/>
      <c r="V8" s="16">
        <v>0</v>
      </c>
      <c r="W8" s="17"/>
      <c r="X8" s="16">
        <v>0</v>
      </c>
      <c r="Y8" s="17"/>
      <c r="Z8" s="16">
        <v>0</v>
      </c>
      <c r="AA8" s="17"/>
      <c r="AB8" s="16">
        <v>0</v>
      </c>
      <c r="AC8" s="17"/>
      <c r="AD8" s="16"/>
      <c r="AE8" s="1"/>
      <c r="AF8" s="61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'[2]JAN-08'!$AF$88*'[1]JAN 08'!$AY8</f>
        <v>34.96508296688896</v>
      </c>
      <c r="E9" s="17">
        <f>SUM(D9/D37)</f>
        <v>0.11259722175050095</v>
      </c>
      <c r="F9" s="16">
        <f>'[2]FEB-08'!$AD$114*'[1]FEB 08'!$AX8</f>
        <v>25.975964331001762</v>
      </c>
      <c r="G9" s="17">
        <f>SUM(F9/F37)</f>
        <v>0.0968842893317186</v>
      </c>
      <c r="H9" s="16">
        <f>'[2]MAR-08'!$AD$121*'[1]MARCH 08'!$BC8</f>
        <v>21.784675938074</v>
      </c>
      <c r="I9" s="17">
        <f>SUM(H9/H37)</f>
        <v>0.07751461088895722</v>
      </c>
      <c r="J9" s="16">
        <f>'[2]APR-08'!$AE$107*'[1]APRIL 08'!$AY8</f>
        <v>26.634106514965268</v>
      </c>
      <c r="K9" s="17">
        <f>SUM(J9/J37)</f>
        <v>0.07969725393796291</v>
      </c>
      <c r="L9" s="16">
        <f>'[2]MAY-08'!$AE$105*'[1]MAY 08'!$AZ8</f>
        <v>30.053298854820838</v>
      </c>
      <c r="M9" s="17">
        <f>SUM(L9/L37)</f>
        <v>0.08770792827824585</v>
      </c>
      <c r="N9" s="16">
        <v>0</v>
      </c>
      <c r="O9" s="17" t="e">
        <f>SUM(N9/N37)</f>
        <v>#DIV/0!</v>
      </c>
      <c r="P9" s="12">
        <v>3</v>
      </c>
      <c r="Q9" s="5" t="s">
        <v>18</v>
      </c>
      <c r="R9" s="16">
        <v>0</v>
      </c>
      <c r="S9" s="17" t="e">
        <f>SUM(R9/R37)</f>
        <v>#DIV/0!</v>
      </c>
      <c r="T9" s="16">
        <v>0</v>
      </c>
      <c r="U9" s="17" t="e">
        <f>SUM(T9/T37)</f>
        <v>#DIV/0!</v>
      </c>
      <c r="V9" s="16">
        <v>0</v>
      </c>
      <c r="W9" s="17" t="e">
        <f>SUM(V9/V37)</f>
        <v>#DIV/0!</v>
      </c>
      <c r="X9" s="16">
        <v>0</v>
      </c>
      <c r="Y9" s="17" t="e">
        <f>SUM(X9/X37)</f>
        <v>#DIV/0!</v>
      </c>
      <c r="Z9" s="16">
        <v>0</v>
      </c>
      <c r="AA9" s="17" t="e">
        <f>SUM(Z9/Z37)</f>
        <v>#DIV/0!</v>
      </c>
      <c r="AB9" s="16">
        <v>0</v>
      </c>
      <c r="AC9" s="17" t="e">
        <f>SUM(AB9/AB37)</f>
        <v>#DIV/0!</v>
      </c>
      <c r="AD9" s="16">
        <f>SUM(D9+F9+H9+J9+L9+N9+R9+T9+V9+X9+Z9+AB9)</f>
        <v>139.41312860575084</v>
      </c>
      <c r="AE9" s="1"/>
      <c r="AF9" s="61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>
        <v>0</v>
      </c>
      <c r="O10" s="17"/>
      <c r="P10" s="12"/>
      <c r="Q10" s="5"/>
      <c r="R10" s="16">
        <v>0</v>
      </c>
      <c r="S10" s="17"/>
      <c r="T10" s="16">
        <v>0</v>
      </c>
      <c r="U10" s="17"/>
      <c r="V10" s="16">
        <v>0</v>
      </c>
      <c r="W10" s="17"/>
      <c r="X10" s="16">
        <v>0</v>
      </c>
      <c r="Y10" s="17"/>
      <c r="Z10" s="16">
        <v>0</v>
      </c>
      <c r="AA10" s="17"/>
      <c r="AB10" s="16">
        <v>0</v>
      </c>
      <c r="AC10" s="17"/>
      <c r="AD10" s="16"/>
      <c r="AE10" s="1"/>
      <c r="AF10" s="61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'[2]JAN-08'!$AF$88*'[1]JAN 08'!$AY10</f>
        <v>90.55568362503277</v>
      </c>
      <c r="E11" s="17">
        <f>SUM(D11/D37)</f>
        <v>0.2916143056074449</v>
      </c>
      <c r="F11" s="16">
        <f>'[2]FEB-08'!$AD$114*'[1]FEB 08'!$AX10</f>
        <v>73.0953515768806</v>
      </c>
      <c r="G11" s="17">
        <f>SUM(F11/F37)</f>
        <v>0.27262861546688477</v>
      </c>
      <c r="H11" s="16">
        <f>'[2]MAR-08'!$AD$121*'[1]MARCH 08'!$BC10</f>
        <v>80.692218015519</v>
      </c>
      <c r="I11" s="17">
        <f>SUM(H11/H37)</f>
        <v>0.28712044645603546</v>
      </c>
      <c r="J11" s="16">
        <f>'[2]APR-08'!$AE$107*'[1]APRIL 08'!$AY10</f>
        <v>90.00684988994026</v>
      </c>
      <c r="K11" s="17">
        <f>SUM(J11/J37)</f>
        <v>0.26932755441989836</v>
      </c>
      <c r="L11" s="16">
        <f>'[2]MAY-08'!$AE$105*'[1]MAY 08'!$AZ10</f>
        <v>92.26954931658663</v>
      </c>
      <c r="M11" s="17">
        <f>SUM(L11/L37)</f>
        <v>0.2692806221646144</v>
      </c>
      <c r="N11" s="16">
        <v>0</v>
      </c>
      <c r="O11" s="17" t="e">
        <f>SUM(N11/N37)</f>
        <v>#DIV/0!</v>
      </c>
      <c r="P11" s="12">
        <v>4</v>
      </c>
      <c r="Q11" s="5" t="s">
        <v>1</v>
      </c>
      <c r="R11" s="16">
        <v>0</v>
      </c>
      <c r="S11" s="17" t="e">
        <f>SUM(R11/R37)</f>
        <v>#DIV/0!</v>
      </c>
      <c r="T11" s="16">
        <v>0</v>
      </c>
      <c r="U11" s="17" t="e">
        <f>SUM(T11/T37)</f>
        <v>#DIV/0!</v>
      </c>
      <c r="V11" s="16">
        <v>0</v>
      </c>
      <c r="W11" s="17" t="e">
        <f>SUM(V11/V37)</f>
        <v>#DIV/0!</v>
      </c>
      <c r="X11" s="16">
        <v>0</v>
      </c>
      <c r="Y11" s="17" t="e">
        <f>SUM(X11/X37)</f>
        <v>#DIV/0!</v>
      </c>
      <c r="Z11" s="16">
        <v>0</v>
      </c>
      <c r="AA11" s="17" t="e">
        <f>SUM(Z11/Z37)</f>
        <v>#DIV/0!</v>
      </c>
      <c r="AB11" s="16">
        <v>0</v>
      </c>
      <c r="AC11" s="17" t="e">
        <f>SUM(AB11/AB37)</f>
        <v>#DIV/0!</v>
      </c>
      <c r="AD11" s="16">
        <f>SUM(D11+F11+H11+J11+L11+N11+R11+T11+V11+X11+Z11+AB11)</f>
        <v>426.6196524239593</v>
      </c>
      <c r="AE11" s="1"/>
      <c r="AF11" s="61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>
        <v>0</v>
      </c>
      <c r="O12" s="17"/>
      <c r="P12" s="12"/>
      <c r="Q12" s="5"/>
      <c r="R12" s="16">
        <v>0</v>
      </c>
      <c r="S12" s="17"/>
      <c r="T12" s="16">
        <v>0</v>
      </c>
      <c r="U12" s="17"/>
      <c r="V12" s="16">
        <v>0</v>
      </c>
      <c r="W12" s="17"/>
      <c r="X12" s="16">
        <v>0</v>
      </c>
      <c r="Y12" s="17"/>
      <c r="Z12" s="16">
        <v>0</v>
      </c>
      <c r="AA12" s="17"/>
      <c r="AB12" s="16">
        <v>0</v>
      </c>
      <c r="AC12" s="17"/>
      <c r="AD12" s="16"/>
      <c r="AE12" s="1"/>
      <c r="AF12" s="61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'[2]JAN-08'!$AF$88*'[1]JAN 08'!$AY12</f>
        <v>0</v>
      </c>
      <c r="E13" s="17">
        <f>SUM(D13/D37)</f>
        <v>0</v>
      </c>
      <c r="F13" s="16">
        <f>'[2]FEB-08'!$AD$114*'[1]FEB 08'!$AX12</f>
        <v>0</v>
      </c>
      <c r="G13" s="17">
        <f>SUM(F13/F37)</f>
        <v>0</v>
      </c>
      <c r="H13" s="16">
        <f>'[2]MAR-08'!$AD$121*'[1]MARCH 08'!$BC12</f>
        <v>0</v>
      </c>
      <c r="I13" s="17">
        <f>SUM(H13/H37)</f>
        <v>0</v>
      </c>
      <c r="J13" s="16">
        <f>'[2]APR-08'!$AE$107*'[1]APRIL 08'!$AY12</f>
        <v>0</v>
      </c>
      <c r="K13" s="17">
        <f>SUM(J13/J37)</f>
        <v>0</v>
      </c>
      <c r="L13" s="16">
        <f>'[2]MAY-08'!$AE$105*'[1]MAY 08'!$AZ12</f>
        <v>0</v>
      </c>
      <c r="M13" s="17">
        <f>SUM(L13/L37)</f>
        <v>0</v>
      </c>
      <c r="N13" s="16">
        <v>0</v>
      </c>
      <c r="O13" s="17" t="e">
        <f>SUM(N13/N37)</f>
        <v>#DIV/0!</v>
      </c>
      <c r="P13" s="12">
        <v>5</v>
      </c>
      <c r="Q13" s="5" t="s">
        <v>2</v>
      </c>
      <c r="R13" s="16">
        <v>0</v>
      </c>
      <c r="S13" s="17" t="e">
        <f>SUM(R13/R37)</f>
        <v>#DIV/0!</v>
      </c>
      <c r="T13" s="16">
        <v>0</v>
      </c>
      <c r="U13" s="17" t="e">
        <f>SUM(T13/T37)</f>
        <v>#DIV/0!</v>
      </c>
      <c r="V13" s="16">
        <v>0</v>
      </c>
      <c r="W13" s="17" t="e">
        <f>SUM(V13/V37)</f>
        <v>#DIV/0!</v>
      </c>
      <c r="X13" s="16">
        <v>0</v>
      </c>
      <c r="Y13" s="17" t="e">
        <f>SUM(X13/X37)</f>
        <v>#DIV/0!</v>
      </c>
      <c r="Z13" s="16">
        <v>0</v>
      </c>
      <c r="AA13" s="17" t="e">
        <f>SUM(Z13/Z37)</f>
        <v>#DIV/0!</v>
      </c>
      <c r="AB13" s="16">
        <v>0</v>
      </c>
      <c r="AC13" s="17" t="e">
        <f>SUM(AB13/AB37)</f>
        <v>#DIV/0!</v>
      </c>
      <c r="AD13" s="16">
        <f>SUM(D13+F13+H13+J13+L13+N13+R13+T13+V13+X13+Z13+AB13)</f>
        <v>0</v>
      </c>
      <c r="AE13" s="1"/>
      <c r="AF13" s="61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>
        <v>0</v>
      </c>
      <c r="O14" s="17"/>
      <c r="P14" s="12"/>
      <c r="Q14" s="5"/>
      <c r="R14" s="16">
        <v>0</v>
      </c>
      <c r="S14" s="17"/>
      <c r="T14" s="16">
        <v>0</v>
      </c>
      <c r="U14" s="17"/>
      <c r="V14" s="16">
        <v>0</v>
      </c>
      <c r="W14" s="17"/>
      <c r="X14" s="16">
        <v>0</v>
      </c>
      <c r="Y14" s="17"/>
      <c r="Z14" s="16">
        <v>0</v>
      </c>
      <c r="AA14" s="17"/>
      <c r="AB14" s="16">
        <v>0</v>
      </c>
      <c r="AC14" s="17"/>
      <c r="AD14" s="16"/>
      <c r="AE14" s="1"/>
      <c r="AF14" s="61"/>
    </row>
    <row r="15" spans="1:35" s="33" customFormat="1" ht="12.75">
      <c r="A15" s="12">
        <v>6</v>
      </c>
      <c r="B15" s="5" t="s">
        <v>3</v>
      </c>
      <c r="C15" s="15">
        <v>1300</v>
      </c>
      <c r="D15" s="16">
        <f>'[2]JAN-08'!$AF$88*'[1]JAN 08'!$AY14</f>
        <v>0</v>
      </c>
      <c r="E15" s="17">
        <f>SUM(D15/D37)</f>
        <v>0</v>
      </c>
      <c r="F15" s="16">
        <f>'[2]FEB-08'!$AD$114*'[1]FEB 08'!$AX14</f>
        <v>0.2740970262199861</v>
      </c>
      <c r="G15" s="17">
        <f>SUM(F15/F37)</f>
        <v>0.0010223179880781994</v>
      </c>
      <c r="H15" s="16">
        <f>'[2]MAR-08'!$AD$121*'[1]MARCH 08'!$BC14</f>
        <v>0</v>
      </c>
      <c r="I15" s="17">
        <f>SUM(H15/H37)</f>
        <v>0</v>
      </c>
      <c r="J15" s="16">
        <f>'[2]APR-08'!$AE$107*'[1]APRIL 08'!$AY14</f>
        <v>0.5620834167119293</v>
      </c>
      <c r="K15" s="17">
        <f>SUM(J15/J37)</f>
        <v>0.0016819225668725938</v>
      </c>
      <c r="L15" s="16">
        <f>'[2]MAY-08'!$AE$105*'[1]MAY 08'!$AZ14</f>
        <v>0.30071804580716666</v>
      </c>
      <c r="M15" s="17">
        <f>SUM(L15/L37)</f>
        <v>0.0008776193562324478</v>
      </c>
      <c r="N15" s="16">
        <v>0</v>
      </c>
      <c r="O15" s="17" t="e">
        <f>SUM(N15/N37)</f>
        <v>#DIV/0!</v>
      </c>
      <c r="P15" s="12">
        <v>6</v>
      </c>
      <c r="Q15" s="5" t="s">
        <v>3</v>
      </c>
      <c r="R15" s="16">
        <v>0</v>
      </c>
      <c r="S15" s="17" t="e">
        <f>SUM(R15/R37)</f>
        <v>#DIV/0!</v>
      </c>
      <c r="T15" s="16">
        <v>0</v>
      </c>
      <c r="U15" s="17" t="e">
        <f>SUM(T15/T37)</f>
        <v>#DIV/0!</v>
      </c>
      <c r="V15" s="16">
        <v>0</v>
      </c>
      <c r="W15" s="17" t="e">
        <f>SUM(V15/V37)</f>
        <v>#DIV/0!</v>
      </c>
      <c r="X15" s="16">
        <v>0</v>
      </c>
      <c r="Y15" s="17" t="e">
        <f>SUM(X15/X37)</f>
        <v>#DIV/0!</v>
      </c>
      <c r="Z15" s="16">
        <v>0</v>
      </c>
      <c r="AA15" s="17" t="e">
        <f>SUM(Z15/Z37)</f>
        <v>#DIV/0!</v>
      </c>
      <c r="AB15" s="16">
        <v>0</v>
      </c>
      <c r="AC15" s="17" t="e">
        <f>SUM(AB15/AB37)</f>
        <v>#DIV/0!</v>
      </c>
      <c r="AD15" s="16">
        <f>SUM(D15+F15+H15+J15+L15+N15+R15+T15+V15+X15+Z15+AB15)</f>
        <v>1.136898488739082</v>
      </c>
      <c r="AE15" s="1"/>
      <c r="AF15" s="61" t="s">
        <v>0</v>
      </c>
      <c r="AI15" s="33" t="s">
        <v>0</v>
      </c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>
        <v>0</v>
      </c>
      <c r="O16" s="17"/>
      <c r="P16" s="12"/>
      <c r="Q16" s="5"/>
      <c r="R16" s="16">
        <v>0</v>
      </c>
      <c r="S16" s="17"/>
      <c r="T16" s="16">
        <v>0</v>
      </c>
      <c r="U16" s="17"/>
      <c r="V16" s="16">
        <v>0</v>
      </c>
      <c r="W16" s="17"/>
      <c r="X16" s="16">
        <v>0</v>
      </c>
      <c r="Y16" s="17"/>
      <c r="Z16" s="16">
        <v>0</v>
      </c>
      <c r="AA16" s="17"/>
      <c r="AB16" s="16">
        <v>0</v>
      </c>
      <c r="AC16" s="17"/>
      <c r="AD16" s="16"/>
      <c r="AE16" s="1"/>
      <c r="AF16" s="61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'[2]JAN-08'!$AF$88*'[1]JAN 08'!$AY16</f>
        <v>5.6109508139433295</v>
      </c>
      <c r="E17" s="17">
        <f>SUM(D17/D37)</f>
        <v>0.018068810922799983</v>
      </c>
      <c r="F17" s="16">
        <f>'[2]FEB-08'!$AD$114*'[1]FEB 08'!$AX16</f>
        <v>5.608446844193561</v>
      </c>
      <c r="G17" s="17">
        <f>SUM(F17/F37)</f>
        <v>0.020918198832984694</v>
      </c>
      <c r="H17" s="16">
        <f>'[2]MAR-08'!$AD$121*'[1]MARCH 08'!$BC16</f>
        <v>5.619063237995277</v>
      </c>
      <c r="I17" s="17">
        <f>SUM(H17/H37)</f>
        <v>0.01999384804675484</v>
      </c>
      <c r="J17" s="16">
        <f>'[2]APR-08'!$AE$107*'[1]APRIL 08'!$AY16</f>
        <v>5.447885423515623</v>
      </c>
      <c r="K17" s="17">
        <f>SUM(J17/J37)</f>
        <v>0.01630171103276514</v>
      </c>
      <c r="L17" s="16">
        <f>'[2]MAY-08'!$AE$105*'[1]MAY 08'!$AZ16</f>
        <v>4.8577530476542305</v>
      </c>
      <c r="M17" s="17">
        <f>SUM(L17/L37)</f>
        <v>0.014176928062216465</v>
      </c>
      <c r="N17" s="16">
        <v>0</v>
      </c>
      <c r="O17" s="17" t="e">
        <f>SUM(N17/N37)</f>
        <v>#DIV/0!</v>
      </c>
      <c r="P17" s="12">
        <v>7</v>
      </c>
      <c r="Q17" s="5" t="s">
        <v>4</v>
      </c>
      <c r="R17" s="16">
        <v>0</v>
      </c>
      <c r="S17" s="17" t="e">
        <f>SUM(R17/R37)</f>
        <v>#DIV/0!</v>
      </c>
      <c r="T17" s="16">
        <v>0</v>
      </c>
      <c r="U17" s="17" t="e">
        <f>SUM(T17/T37)</f>
        <v>#DIV/0!</v>
      </c>
      <c r="V17" s="16">
        <v>0</v>
      </c>
      <c r="W17" s="17" t="e">
        <f>SUM(V17/V37)</f>
        <v>#DIV/0!</v>
      </c>
      <c r="X17" s="16">
        <v>0</v>
      </c>
      <c r="Y17" s="17" t="e">
        <f>SUM(X17/X37)</f>
        <v>#DIV/0!</v>
      </c>
      <c r="Z17" s="16">
        <v>0</v>
      </c>
      <c r="AA17" s="17" t="e">
        <f>SUM(Z17/Z37)</f>
        <v>#DIV/0!</v>
      </c>
      <c r="AB17" s="16">
        <v>0</v>
      </c>
      <c r="AC17" s="17" t="e">
        <f>SUM(AB17/AB37)</f>
        <v>#DIV/0!</v>
      </c>
      <c r="AD17" s="16">
        <f>SUM(D17+F17+H17+J17+L17+N17+R17+T17+V17+X17+Z17+AB17)</f>
        <v>27.144099367302022</v>
      </c>
      <c r="AE17" s="1"/>
      <c r="AF17" s="61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>
        <v>0</v>
      </c>
      <c r="O18" s="17"/>
      <c r="P18" s="12"/>
      <c r="Q18" s="5"/>
      <c r="R18" s="16">
        <v>0</v>
      </c>
      <c r="S18" s="17"/>
      <c r="T18" s="16">
        <v>0</v>
      </c>
      <c r="U18" s="17"/>
      <c r="V18" s="16">
        <v>0</v>
      </c>
      <c r="W18" s="17"/>
      <c r="X18" s="16">
        <v>0</v>
      </c>
      <c r="Y18" s="17"/>
      <c r="Z18" s="16">
        <v>0</v>
      </c>
      <c r="AA18" s="17"/>
      <c r="AB18" s="16">
        <v>0</v>
      </c>
      <c r="AC18" s="17"/>
      <c r="AD18" s="16"/>
      <c r="AE18" s="1"/>
      <c r="AF18" s="61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'[2]JAN-08'!$AF$88*'[1]JAN 08'!$AY18</f>
        <v>7.062204257549725</v>
      </c>
      <c r="E19" s="17">
        <f>SUM(D19/D37)</f>
        <v>0.02274224773290765</v>
      </c>
      <c r="F19" s="16">
        <f>'[2]FEB-08'!$AD$114*'[1]FEB 08'!$AX18</f>
        <v>6.666883053135354</v>
      </c>
      <c r="G19" s="17">
        <f>SUM(F19/F37)</f>
        <v>0.02486591906387128</v>
      </c>
      <c r="H19" s="16">
        <f>'[2]MAR-08'!$AD$121*'[1]MARCH 08'!$BC18</f>
        <v>6.891070960003001</v>
      </c>
      <c r="I19" s="17">
        <f>SUM(H19/H37)</f>
        <v>0.024519927934261984</v>
      </c>
      <c r="J19" s="16">
        <f>'[2]APR-08'!$AE$107*'[1]APRIL 08'!$AY18</f>
        <v>5.629481604299476</v>
      </c>
      <c r="K19" s="17">
        <f>SUM(J19/J37)</f>
        <v>0.016845101400523976</v>
      </c>
      <c r="L19" s="16">
        <f>'[2]MAY-08'!$AE$105*'[1]MAY 08'!$AZ18</f>
        <v>9.465678795714815</v>
      </c>
      <c r="M19" s="17">
        <f>SUM(L19/L37)</f>
        <v>0.027624756966947512</v>
      </c>
      <c r="N19" s="16">
        <v>0</v>
      </c>
      <c r="O19" s="17" t="e">
        <f>SUM(N19/N37)</f>
        <v>#DIV/0!</v>
      </c>
      <c r="P19" s="12">
        <v>8</v>
      </c>
      <c r="Q19" s="5" t="s">
        <v>5</v>
      </c>
      <c r="R19" s="16">
        <v>0</v>
      </c>
      <c r="S19" s="17" t="e">
        <f>SUM(R19/R37)</f>
        <v>#DIV/0!</v>
      </c>
      <c r="T19" s="16">
        <v>0</v>
      </c>
      <c r="U19" s="17" t="e">
        <f>SUM(T19/T37)</f>
        <v>#DIV/0!</v>
      </c>
      <c r="V19" s="16">
        <v>0</v>
      </c>
      <c r="W19" s="17" t="e">
        <f>SUM(V19/V37)</f>
        <v>#DIV/0!</v>
      </c>
      <c r="X19" s="16">
        <v>0</v>
      </c>
      <c r="Y19" s="17" t="e">
        <f>SUM(X19/X37)</f>
        <v>#DIV/0!</v>
      </c>
      <c r="Z19" s="16">
        <v>0</v>
      </c>
      <c r="AA19" s="17" t="e">
        <f>SUM(Z19/Z37)</f>
        <v>#DIV/0!</v>
      </c>
      <c r="AB19" s="16">
        <v>0</v>
      </c>
      <c r="AC19" s="17" t="e">
        <f>SUM(AB19/AB37)</f>
        <v>#DIV/0!</v>
      </c>
      <c r="AD19" s="16">
        <f>SUM(D19+F19+H19+J19+L19+N19+R19+T19+V19+X19+Z19+AB19)</f>
        <v>35.71531867070237</v>
      </c>
      <c r="AE19" s="1"/>
      <c r="AF19" s="61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>
        <v>0</v>
      </c>
      <c r="O20" s="17"/>
      <c r="P20" s="12"/>
      <c r="Q20" s="5"/>
      <c r="R20" s="16">
        <v>0</v>
      </c>
      <c r="S20" s="17"/>
      <c r="T20" s="16">
        <v>0</v>
      </c>
      <c r="U20" s="17"/>
      <c r="V20" s="16">
        <v>0</v>
      </c>
      <c r="W20" s="17"/>
      <c r="X20" s="16">
        <v>0</v>
      </c>
      <c r="Y20" s="17"/>
      <c r="Z20" s="16">
        <v>0</v>
      </c>
      <c r="AA20" s="17"/>
      <c r="AB20" s="16">
        <v>0</v>
      </c>
      <c r="AC20" s="17"/>
      <c r="AD20" s="16"/>
      <c r="AE20" s="1"/>
      <c r="AF20" s="61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'[2]JAN-08'!$AF$88*'[1]JAN 08'!$AY20</f>
        <v>2.775944086898279</v>
      </c>
      <c r="E21" s="17">
        <f>SUM(D21/D37)</f>
        <v>0.008939306456543152</v>
      </c>
      <c r="F21" s="16">
        <f>'[2]FEB-08'!$AD$114*'[1]FEB 08'!$AX20</f>
        <v>1.585545874749458</v>
      </c>
      <c r="G21" s="17">
        <f>SUM(F21/F37)</f>
        <v>0.005913716361806199</v>
      </c>
      <c r="H21" s="16">
        <f>'[2]MAR-08'!$AD$121*'[1]MARCH 08'!$BC20</f>
        <v>2.4668305094275973</v>
      </c>
      <c r="I21" s="17">
        <f>SUM(H21/H37)</f>
        <v>0.008777519005141274</v>
      </c>
      <c r="J21" s="16">
        <f>'[2]APR-08'!$AE$107*'[1]APRIL 08'!$AY20</f>
        <v>2.0321477373431294</v>
      </c>
      <c r="K21" s="17">
        <f>SUM(J21/J37)</f>
        <v>0.006080796972539378</v>
      </c>
      <c r="L21" s="16">
        <f>'[2]MAY-08'!$AE$105*'[1]MAY 08'!$AZ20</f>
        <v>3.47907646841522</v>
      </c>
      <c r="M21" s="17">
        <f>SUM(L21/L37)</f>
        <v>0.010153380859796933</v>
      </c>
      <c r="N21" s="16">
        <v>0</v>
      </c>
      <c r="O21" s="17" t="e">
        <f>SUM(N21/N37)</f>
        <v>#DIV/0!</v>
      </c>
      <c r="P21" s="12">
        <v>9</v>
      </c>
      <c r="Q21" s="5" t="s">
        <v>6</v>
      </c>
      <c r="R21" s="16">
        <v>0</v>
      </c>
      <c r="S21" s="17" t="e">
        <f>SUM(R21/R37)</f>
        <v>#DIV/0!</v>
      </c>
      <c r="T21" s="16">
        <v>0</v>
      </c>
      <c r="U21" s="17" t="e">
        <f>SUM(T21/T37)</f>
        <v>#DIV/0!</v>
      </c>
      <c r="V21" s="16">
        <v>0</v>
      </c>
      <c r="W21" s="17" t="e">
        <f>SUM(V21/V37)</f>
        <v>#DIV/0!</v>
      </c>
      <c r="X21" s="16">
        <v>0</v>
      </c>
      <c r="Y21" s="17" t="e">
        <f>SUM(X21/X37)</f>
        <v>#DIV/0!</v>
      </c>
      <c r="Z21" s="16">
        <v>0</v>
      </c>
      <c r="AA21" s="17" t="e">
        <f>SUM(Z21/Z37)</f>
        <v>#DIV/0!</v>
      </c>
      <c r="AB21" s="16">
        <v>0</v>
      </c>
      <c r="AC21" s="17" t="e">
        <f>SUM(AB21/AB37)</f>
        <v>#DIV/0!</v>
      </c>
      <c r="AD21" s="16">
        <f>SUM(D21+F21+H21+J21+L21+N21+R21+T21+V21+X21+Z21+AB21)</f>
        <v>12.339544676833684</v>
      </c>
      <c r="AE21" s="1"/>
      <c r="AF21" s="61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>
        <v>0</v>
      </c>
      <c r="O22" s="17"/>
      <c r="P22" s="12"/>
      <c r="Q22" s="5"/>
      <c r="R22" s="16">
        <v>0</v>
      </c>
      <c r="S22" s="17"/>
      <c r="T22" s="16">
        <v>0</v>
      </c>
      <c r="U22" s="17"/>
      <c r="V22" s="16">
        <v>0</v>
      </c>
      <c r="W22" s="17"/>
      <c r="X22" s="16">
        <v>0</v>
      </c>
      <c r="Y22" s="17"/>
      <c r="Z22" s="16">
        <v>0</v>
      </c>
      <c r="AA22" s="17"/>
      <c r="AB22" s="16">
        <v>0</v>
      </c>
      <c r="AC22" s="17"/>
      <c r="AD22" s="16"/>
      <c r="AE22" s="1"/>
      <c r="AF22" s="61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'[2]JAN-08'!$AF$88*'[1]JAN 08'!$AY22</f>
        <v>6.707828416669094</v>
      </c>
      <c r="E23" s="17">
        <f>SUM(D23/D37)</f>
        <v>0.02160105967462555</v>
      </c>
      <c r="F23" s="16">
        <f>'[2]FEB-08'!$AD$114*'[1]FEB 08'!$AX22</f>
        <v>5.363867959258805</v>
      </c>
      <c r="G23" s="17">
        <f>SUM(F23/F37)</f>
        <v>0.020005976628237995</v>
      </c>
      <c r="H23" s="16">
        <f>'[2]MAR-08'!$AD$121*'[1]MARCH 08'!$BC22</f>
        <v>5.890754207744499</v>
      </c>
      <c r="I23" s="17">
        <f>SUM(H23/H37)</f>
        <v>0.02096058355670782</v>
      </c>
      <c r="J23" s="16">
        <f>'[2]APR-08'!$AE$107*'[1]APRIL 08'!$AY22</f>
        <v>8.249655069895086</v>
      </c>
      <c r="K23" s="17">
        <f>SUM(J23/J37)</f>
        <v>0.02468544813533007</v>
      </c>
      <c r="L23" s="16">
        <f>'[2]MAY-08'!$AE$105*'[1]MAY 08'!$AZ22</f>
        <v>11.524440801625417</v>
      </c>
      <c r="M23" s="17">
        <f>SUM(L23/L37)</f>
        <v>0.033633074098077344</v>
      </c>
      <c r="N23" s="16">
        <v>0</v>
      </c>
      <c r="O23" s="17" t="e">
        <f>SUM(N23/N37)</f>
        <v>#DIV/0!</v>
      </c>
      <c r="P23" s="12">
        <v>10</v>
      </c>
      <c r="Q23" s="5" t="s">
        <v>7</v>
      </c>
      <c r="R23" s="16">
        <v>0</v>
      </c>
      <c r="S23" s="17" t="e">
        <f>SUM(R23/R37)</f>
        <v>#DIV/0!</v>
      </c>
      <c r="T23" s="16">
        <v>0</v>
      </c>
      <c r="U23" s="17" t="e">
        <f>SUM(T23/T37)</f>
        <v>#DIV/0!</v>
      </c>
      <c r="V23" s="16">
        <v>0</v>
      </c>
      <c r="W23" s="17" t="e">
        <f>SUM(V23/V37)</f>
        <v>#DIV/0!</v>
      </c>
      <c r="X23" s="16">
        <v>0</v>
      </c>
      <c r="Y23" s="17" t="e">
        <f>SUM(X23/X37)</f>
        <v>#DIV/0!</v>
      </c>
      <c r="Z23" s="16">
        <v>0</v>
      </c>
      <c r="AA23" s="17" t="e">
        <f>SUM(Z23/Z37)</f>
        <v>#DIV/0!</v>
      </c>
      <c r="AB23" s="16">
        <v>0</v>
      </c>
      <c r="AC23" s="17" t="e">
        <f>SUM(AB23/AB37)</f>
        <v>#DIV/0!</v>
      </c>
      <c r="AD23" s="16">
        <f>SUM(D23+F23+H23+J23+L23+N23+R23+T23+V23+X23+Z23+AB23)</f>
        <v>37.7365464551929</v>
      </c>
      <c r="AE23" s="1"/>
      <c r="AF23" s="61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>
        <v>0</v>
      </c>
      <c r="O24" s="17"/>
      <c r="P24" s="12"/>
      <c r="Q24" s="5"/>
      <c r="R24" s="16">
        <v>0</v>
      </c>
      <c r="S24" s="17"/>
      <c r="T24" s="16">
        <v>0</v>
      </c>
      <c r="U24" s="17"/>
      <c r="V24" s="16">
        <v>0</v>
      </c>
      <c r="W24" s="17"/>
      <c r="X24" s="16">
        <v>0</v>
      </c>
      <c r="Y24" s="17"/>
      <c r="Z24" s="16">
        <v>0</v>
      </c>
      <c r="AA24" s="17"/>
      <c r="AB24" s="16">
        <v>0</v>
      </c>
      <c r="AC24" s="17"/>
      <c r="AD24" s="16"/>
      <c r="AE24" s="1"/>
      <c r="AF24" s="61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'[2]JAN-08'!$AF$88*'[1]JAN 08'!$AY24</f>
        <v>2.7421940068144095</v>
      </c>
      <c r="E25" s="17">
        <f>SUM(D25/D37)</f>
        <v>0.008830621879563903</v>
      </c>
      <c r="F25" s="16">
        <f>'[2]FEB-08'!$AD$114*'[1]FEB 08'!$AX24</f>
        <v>3.2891643146398333</v>
      </c>
      <c r="G25" s="17">
        <f>SUM(F25/F37)</f>
        <v>0.012267815856938393</v>
      </c>
      <c r="H25" s="16">
        <f>'[2]MAR-08'!$AD$121*'[1]MARCH 08'!$BC24</f>
        <v>3.6122549387112497</v>
      </c>
      <c r="I25" s="17">
        <f>SUM(H25/H37)</f>
        <v>0.012853188030056683</v>
      </c>
      <c r="J25" s="16">
        <f>'[2]APR-08'!$AE$107*'[1]APRIL 08'!$AY24</f>
        <v>3.934583916983505</v>
      </c>
      <c r="K25" s="17">
        <f>SUM(J25/J37)</f>
        <v>0.011773457968108155</v>
      </c>
      <c r="L25" s="16">
        <f>'[2]MAY-08'!$AE$105*'[1]MAY 08'!$AZ24</f>
        <v>5.713642870336166</v>
      </c>
      <c r="M25" s="17">
        <f>SUM(L25/L37)</f>
        <v>0.016674767768416508</v>
      </c>
      <c r="N25" s="16">
        <v>0</v>
      </c>
      <c r="O25" s="17" t="e">
        <f>SUM(N25/N37)</f>
        <v>#DIV/0!</v>
      </c>
      <c r="P25" s="12">
        <v>11</v>
      </c>
      <c r="Q25" s="5" t="s">
        <v>8</v>
      </c>
      <c r="R25" s="16">
        <v>0</v>
      </c>
      <c r="S25" s="17" t="e">
        <f>SUM(R25/R37)</f>
        <v>#DIV/0!</v>
      </c>
      <c r="T25" s="16">
        <v>0</v>
      </c>
      <c r="U25" s="17" t="e">
        <f>SUM(T25/T37)</f>
        <v>#DIV/0!</v>
      </c>
      <c r="V25" s="16">
        <v>0</v>
      </c>
      <c r="W25" s="17" t="e">
        <f>SUM(V25/V37)</f>
        <v>#DIV/0!</v>
      </c>
      <c r="X25" s="16">
        <v>0</v>
      </c>
      <c r="Y25" s="17" t="e">
        <f>SUM(X25/X37)</f>
        <v>#DIV/0!</v>
      </c>
      <c r="Z25" s="16">
        <v>0</v>
      </c>
      <c r="AA25" s="17" t="e">
        <f>SUM(Z25/Z37)</f>
        <v>#DIV/0!</v>
      </c>
      <c r="AB25" s="16">
        <v>0</v>
      </c>
      <c r="AC25" s="17" t="e">
        <f>SUM(AB25/AB37)</f>
        <v>#DIV/0!</v>
      </c>
      <c r="AD25" s="16">
        <f>SUM(D25+F25+H25+J25+L25+N25+R25+T25+V25+X25+Z25+AB25)</f>
        <v>19.291840047485163</v>
      </c>
      <c r="AE25" s="1"/>
      <c r="AF25" s="61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>
        <v>0</v>
      </c>
      <c r="O26" s="17"/>
      <c r="P26" s="12"/>
      <c r="Q26" s="5"/>
      <c r="R26" s="16">
        <v>0</v>
      </c>
      <c r="S26" s="17"/>
      <c r="T26" s="16">
        <v>0</v>
      </c>
      <c r="U26" s="17"/>
      <c r="V26" s="16">
        <v>0</v>
      </c>
      <c r="W26" s="17"/>
      <c r="X26" s="16">
        <v>0</v>
      </c>
      <c r="Y26" s="17"/>
      <c r="Z26" s="16">
        <v>0</v>
      </c>
      <c r="AA26" s="17"/>
      <c r="AB26" s="16">
        <v>0</v>
      </c>
      <c r="AC26" s="17"/>
      <c r="AD26" s="16"/>
      <c r="AE26" s="1"/>
      <c r="AF26" s="61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'[2]JAN-08'!$AF$88*'[1]JAN 08'!$AY26</f>
        <v>2.1937552054515277</v>
      </c>
      <c r="E27" s="17">
        <f>SUM(D27/D37)</f>
        <v>0.007064497503651123</v>
      </c>
      <c r="F27" s="16">
        <f>'[2]FEB-08'!$AD$114*'[1]FEB 08'!$AX26</f>
        <v>1.6445821573199166</v>
      </c>
      <c r="G27" s="17">
        <f>SUM(F27/F37)</f>
        <v>0.0061339079284691966</v>
      </c>
      <c r="H27" s="16">
        <f>'[2]MAR-08'!$AD$121*'[1]MARCH 08'!$BC26</f>
        <v>2.4081699591408334</v>
      </c>
      <c r="I27" s="17">
        <f>SUM(H27/H37)</f>
        <v>0.00856879202003779</v>
      </c>
      <c r="J27" s="16">
        <f>'[2]APR-08'!$AE$107*'[1]APRIL 08'!$AY26</f>
        <v>1.686250250135788</v>
      </c>
      <c r="K27" s="17">
        <f>SUM(J27/J37)</f>
        <v>0.005045767700617782</v>
      </c>
      <c r="L27" s="16">
        <f>'[2]MAY-08'!$AE$105*'[1]MAY 08'!$AZ26</f>
        <v>2.7064624122644996</v>
      </c>
      <c r="M27" s="17">
        <f>SUM(L27/L37)</f>
        <v>0.007898574206092029</v>
      </c>
      <c r="N27" s="16">
        <v>0</v>
      </c>
      <c r="O27" s="17" t="e">
        <f>SUM(N27/N37)</f>
        <v>#DIV/0!</v>
      </c>
      <c r="P27" s="12">
        <v>12</v>
      </c>
      <c r="Q27" s="5" t="s">
        <v>9</v>
      </c>
      <c r="R27" s="16">
        <v>0</v>
      </c>
      <c r="S27" s="17" t="e">
        <f>SUM(R27/R37)</f>
        <v>#DIV/0!</v>
      </c>
      <c r="T27" s="16">
        <v>0</v>
      </c>
      <c r="U27" s="17" t="e">
        <f>SUM(T27/T37)</f>
        <v>#DIV/0!</v>
      </c>
      <c r="V27" s="16">
        <v>0</v>
      </c>
      <c r="W27" s="17" t="e">
        <f>SUM(V27/V37)</f>
        <v>#DIV/0!</v>
      </c>
      <c r="X27" s="16">
        <v>0</v>
      </c>
      <c r="Y27" s="17" t="e">
        <f>SUM(X27/X37)</f>
        <v>#DIV/0!</v>
      </c>
      <c r="Z27" s="16">
        <v>0</v>
      </c>
      <c r="AA27" s="17" t="e">
        <f>SUM(Z27/Z37)</f>
        <v>#DIV/0!</v>
      </c>
      <c r="AB27" s="16">
        <v>0</v>
      </c>
      <c r="AC27" s="17" t="e">
        <f>SUM(AB27/AB37)</f>
        <v>#DIV/0!</v>
      </c>
      <c r="AD27" s="16">
        <f>SUM(D27+F27+H27+J27+L27+N27+R27+T27+V27+X27+Z27+AB27)</f>
        <v>10.639219984312565</v>
      </c>
      <c r="AE27" s="1"/>
      <c r="AF27" s="61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>
        <v>0</v>
      </c>
      <c r="O28" s="17"/>
      <c r="P28" s="12"/>
      <c r="Q28" s="5"/>
      <c r="R28" s="16">
        <v>0</v>
      </c>
      <c r="S28" s="17"/>
      <c r="T28" s="16">
        <v>0</v>
      </c>
      <c r="U28" s="17"/>
      <c r="V28" s="16">
        <v>0</v>
      </c>
      <c r="W28" s="17"/>
      <c r="X28" s="16">
        <v>0</v>
      </c>
      <c r="Y28" s="17"/>
      <c r="Z28" s="16">
        <v>0</v>
      </c>
      <c r="AA28" s="17"/>
      <c r="AB28" s="16">
        <v>0</v>
      </c>
      <c r="AC28" s="17"/>
      <c r="AD28" s="16"/>
      <c r="AE28" s="1"/>
      <c r="AF28" s="61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'[2]JAN-08'!$AF$88*'[1]JAN 08'!$AY28</f>
        <v>3.501570808701477</v>
      </c>
      <c r="E29" s="17">
        <f>SUM(D29/D37)</f>
        <v>0.011276024861596984</v>
      </c>
      <c r="F29" s="16">
        <f>'[2]FEB-08'!$AD$114*'[1]FEB 08'!$AX28</f>
        <v>2.10000490857774</v>
      </c>
      <c r="G29" s="17">
        <f>SUM(F29/F37)</f>
        <v>0.007832528585583745</v>
      </c>
      <c r="H29" s="16">
        <f>'[2]MAR-08'!$AD$121*'[1]MARCH 08'!$BC28</f>
        <v>3.5875557596431387</v>
      </c>
      <c r="I29" s="17">
        <f>SUM(H29/H37)</f>
        <v>0.01276530298369732</v>
      </c>
      <c r="J29" s="16">
        <f>'[2]APR-08'!$AE$107*'[1]APRIL 08'!$AY28</f>
        <v>5.383029644664246</v>
      </c>
      <c r="K29" s="17">
        <f>SUM(J29/J37)</f>
        <v>0.01610764304427984</v>
      </c>
      <c r="L29" s="16">
        <f>'[2]MAY-08'!$AE$105*'[1]MAY 08'!$AZ28</f>
        <v>4.991919560398966</v>
      </c>
      <c r="M29" s="17">
        <f>SUM(L29/L37)</f>
        <v>0.01456848131345863</v>
      </c>
      <c r="N29" s="16">
        <v>0</v>
      </c>
      <c r="O29" s="17" t="e">
        <f>SUM(N29/N37)</f>
        <v>#DIV/0!</v>
      </c>
      <c r="P29" s="12">
        <v>13</v>
      </c>
      <c r="Q29" s="5" t="s">
        <v>10</v>
      </c>
      <c r="R29" s="16">
        <v>0</v>
      </c>
      <c r="S29" s="17" t="e">
        <f>SUM(R29/R37)</f>
        <v>#DIV/0!</v>
      </c>
      <c r="T29" s="16">
        <v>0</v>
      </c>
      <c r="U29" s="17" t="e">
        <f>SUM(T29/T37)</f>
        <v>#DIV/0!</v>
      </c>
      <c r="V29" s="16">
        <v>0</v>
      </c>
      <c r="W29" s="17" t="e">
        <f>SUM(V29/V37)</f>
        <v>#DIV/0!</v>
      </c>
      <c r="X29" s="16">
        <v>0</v>
      </c>
      <c r="Y29" s="17" t="e">
        <f>SUM(X29/X37)</f>
        <v>#DIV/0!</v>
      </c>
      <c r="Z29" s="16">
        <v>0</v>
      </c>
      <c r="AA29" s="17" t="e">
        <f>SUM(Z29/Z37)</f>
        <v>#DIV/0!</v>
      </c>
      <c r="AB29" s="16">
        <v>0</v>
      </c>
      <c r="AC29" s="17" t="e">
        <f>SUM(AB29/AB37)</f>
        <v>#DIV/0!</v>
      </c>
      <c r="AD29" s="16">
        <f>SUM(D29+F29+H29+J29+L29+N29+R29+T29+V29+X29+Z29+AB29)</f>
        <v>19.564080681985565</v>
      </c>
      <c r="AE29" s="1"/>
      <c r="AF29" s="61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>
        <v>0</v>
      </c>
      <c r="O30" s="17"/>
      <c r="P30" s="12"/>
      <c r="Q30" s="5"/>
      <c r="R30" s="16">
        <v>0</v>
      </c>
      <c r="S30" s="17"/>
      <c r="T30" s="16">
        <v>0</v>
      </c>
      <c r="U30" s="17"/>
      <c r="V30" s="16">
        <v>0</v>
      </c>
      <c r="W30" s="17"/>
      <c r="X30" s="16">
        <v>0</v>
      </c>
      <c r="Y30" s="17"/>
      <c r="Z30" s="16">
        <v>0</v>
      </c>
      <c r="AA30" s="17"/>
      <c r="AB30" s="16">
        <v>0</v>
      </c>
      <c r="AC30" s="17"/>
      <c r="AD30" s="16"/>
      <c r="AE30" s="1"/>
      <c r="AF30" s="61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>
        <v>0</v>
      </c>
      <c r="O31" s="17"/>
      <c r="P31" s="12">
        <v>14</v>
      </c>
      <c r="Q31" s="5" t="s">
        <v>11</v>
      </c>
      <c r="R31" s="16">
        <v>0</v>
      </c>
      <c r="S31" s="17"/>
      <c r="T31" s="16">
        <v>0</v>
      </c>
      <c r="U31" s="17"/>
      <c r="V31" s="16">
        <v>0</v>
      </c>
      <c r="W31" s="17"/>
      <c r="X31" s="16">
        <v>0</v>
      </c>
      <c r="Y31" s="17"/>
      <c r="Z31" s="16">
        <v>0</v>
      </c>
      <c r="AA31" s="17"/>
      <c r="AB31" s="16">
        <v>0</v>
      </c>
      <c r="AC31" s="17"/>
      <c r="AD31" s="16"/>
      <c r="AE31" s="1"/>
      <c r="AF31" s="61"/>
    </row>
    <row r="32" spans="1:32" s="33" customFormat="1" ht="12.75">
      <c r="A32" s="12"/>
      <c r="B32" s="5" t="s">
        <v>26</v>
      </c>
      <c r="C32" s="15">
        <v>925</v>
      </c>
      <c r="D32" s="16">
        <f>'[2]JAN-08'!$AF$88*'[1]JAN 08'!$AY31</f>
        <v>68.02750516904976</v>
      </c>
      <c r="E32" s="17">
        <f>SUM(D32/D37)</f>
        <v>0.21906735047379677</v>
      </c>
      <c r="F32" s="16">
        <f>'[2]FEB-08'!$AD$114*'[1]FEB 08'!$AX31</f>
        <v>73.26824354726551</v>
      </c>
      <c r="G32" s="17">
        <f>SUM(F32/F37)</f>
        <v>0.2732734621978264</v>
      </c>
      <c r="H32" s="16">
        <f>'[2]MAR-08'!$AD$121*'[1]MARCH 08'!$BC31</f>
        <v>70.62421514788021</v>
      </c>
      <c r="I32" s="17">
        <f>SUM(H32/H37)</f>
        <v>0.2512963044338005</v>
      </c>
      <c r="J32" s="16">
        <f>'[2]APR-08'!$AE$107*'[1]APRIL 08'!$AY31</f>
        <v>76.74600497412881</v>
      </c>
      <c r="K32" s="17">
        <f>SUM(J32/J37)</f>
        <v>0.22964711970760415</v>
      </c>
      <c r="L32" s="16">
        <f>'[2]MAY-08'!$AE$105*'[1]MAY 08'!$AZ31</f>
        <v>79.22763899150351</v>
      </c>
      <c r="M32" s="17">
        <f>SUM(L32/L37)</f>
        <v>0.23121894577662563</v>
      </c>
      <c r="N32" s="16">
        <v>0</v>
      </c>
      <c r="O32" s="17" t="e">
        <f>SUM(N32/N37)</f>
        <v>#DIV/0!</v>
      </c>
      <c r="P32" s="12"/>
      <c r="Q32" s="5" t="s">
        <v>26</v>
      </c>
      <c r="R32" s="16">
        <v>0</v>
      </c>
      <c r="S32" s="17" t="e">
        <f>SUM(R32/R37)</f>
        <v>#DIV/0!</v>
      </c>
      <c r="T32" s="16">
        <v>0</v>
      </c>
      <c r="U32" s="17" t="e">
        <f>SUM(T32/T37)</f>
        <v>#DIV/0!</v>
      </c>
      <c r="V32" s="16">
        <v>0</v>
      </c>
      <c r="W32" s="17" t="e">
        <f>SUM(V32/V37)</f>
        <v>#DIV/0!</v>
      </c>
      <c r="X32" s="16">
        <v>0</v>
      </c>
      <c r="Y32" s="17" t="e">
        <f>SUM(X32/X37)</f>
        <v>#DIV/0!</v>
      </c>
      <c r="Z32" s="16">
        <v>0</v>
      </c>
      <c r="AA32" s="17" t="e">
        <f>SUM(Z32/Z37)</f>
        <v>#DIV/0!</v>
      </c>
      <c r="AB32" s="16">
        <v>0</v>
      </c>
      <c r="AC32" s="17" t="e">
        <f>SUM(AB32/AB37)</f>
        <v>#DIV/0!</v>
      </c>
      <c r="AD32" s="16">
        <f>SUM(D32+F32+H32+J32+L32+N32+R32+T32+V32+X32+Z32+AB32)</f>
        <v>367.89360782982783</v>
      </c>
      <c r="AE32" s="1"/>
      <c r="AF32" s="61"/>
    </row>
    <row r="33" spans="1:32" s="33" customFormat="1" ht="12.75">
      <c r="A33" s="12"/>
      <c r="B33" s="5" t="s">
        <v>27</v>
      </c>
      <c r="C33" s="15">
        <v>925</v>
      </c>
      <c r="D33" s="16">
        <f>'[2]JAN-08'!$AF$88*'[1]JAN 08'!$AY32</f>
        <v>24.257870060281313</v>
      </c>
      <c r="E33" s="17">
        <f>SUM(D33/D37)</f>
        <v>0.07811703970383452</v>
      </c>
      <c r="F33" s="16">
        <f>'[2]FEB-08'!$AD$114*'[1]FEB 08'!$AX32</f>
        <v>21.08438663230662</v>
      </c>
      <c r="G33" s="17">
        <f>SUM(F33/F37)</f>
        <v>0.07863984523678456</v>
      </c>
      <c r="H33" s="16">
        <f>'[2]MAR-08'!$AD$121*'[1]MARCH 08'!$BC32</f>
        <v>24.313254395171878</v>
      </c>
      <c r="I33" s="17">
        <f>SUM(H33/H37)</f>
        <v>0.08651184250999693</v>
      </c>
      <c r="J33" s="16">
        <f>'[2]APR-08'!$AE$107*'[1]APRIL 08'!$AY32</f>
        <v>24.861381893027644</v>
      </c>
      <c r="K33" s="17">
        <f>SUM(J33/J37)</f>
        <v>0.07439272891936473</v>
      </c>
      <c r="L33" s="16">
        <f>'[2]MAY-08'!$AE$105*'[1]MAY 08'!$AZ32</f>
        <v>25.445373106760254</v>
      </c>
      <c r="M33" s="17">
        <f>SUM(L33/L37)</f>
        <v>0.07426009937351481</v>
      </c>
      <c r="N33" s="16">
        <v>0</v>
      </c>
      <c r="O33" s="17" t="e">
        <f>SUM(N33/N37)</f>
        <v>#DIV/0!</v>
      </c>
      <c r="P33" s="12"/>
      <c r="Q33" s="5" t="s">
        <v>27</v>
      </c>
      <c r="R33" s="16">
        <v>0</v>
      </c>
      <c r="S33" s="17" t="e">
        <f>SUM(R33/R37)</f>
        <v>#DIV/0!</v>
      </c>
      <c r="T33" s="16">
        <v>0</v>
      </c>
      <c r="U33" s="17" t="e">
        <f>SUM(T33/T37)</f>
        <v>#DIV/0!</v>
      </c>
      <c r="V33" s="16">
        <v>0</v>
      </c>
      <c r="W33" s="17" t="e">
        <f>SUM(V33/V37)</f>
        <v>#DIV/0!</v>
      </c>
      <c r="X33" s="16">
        <v>0</v>
      </c>
      <c r="Y33" s="17" t="e">
        <f>SUM(X33/X37)</f>
        <v>#DIV/0!</v>
      </c>
      <c r="Z33" s="16">
        <v>0</v>
      </c>
      <c r="AA33" s="17" t="e">
        <f>SUM(Z33/Z37)</f>
        <v>#DIV/0!</v>
      </c>
      <c r="AB33" s="16">
        <v>0</v>
      </c>
      <c r="AC33" s="17" t="e">
        <f>SUM(AB33/AB37)</f>
        <v>#DIV/0!</v>
      </c>
      <c r="AD33" s="16">
        <f>SUM(D33+F33+H33+J33+L33+N33+R33+T33+V33+X33+Z33+AB33)</f>
        <v>119.96226608754772</v>
      </c>
      <c r="AE33" s="1"/>
      <c r="AF33" s="61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>
        <v>0</v>
      </c>
      <c r="O34" s="17"/>
      <c r="P34" s="12"/>
      <c r="Q34" s="5"/>
      <c r="R34" s="16">
        <v>0</v>
      </c>
      <c r="S34" s="17"/>
      <c r="T34" s="16">
        <v>0</v>
      </c>
      <c r="U34" s="17"/>
      <c r="V34" s="16">
        <v>0</v>
      </c>
      <c r="W34" s="17"/>
      <c r="X34" s="16">
        <v>0</v>
      </c>
      <c r="Y34" s="17"/>
      <c r="Z34" s="16">
        <v>0</v>
      </c>
      <c r="AA34" s="17"/>
      <c r="AB34" s="16">
        <v>0</v>
      </c>
      <c r="AC34" s="17"/>
      <c r="AD34" s="16"/>
      <c r="AE34" s="1"/>
      <c r="AF34" s="61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'[2]JAN-08'!$AF$88*'[1]JAN 08'!$AY34</f>
        <v>3.3222735082559187</v>
      </c>
      <c r="E35" s="17">
        <f>SUM(D35/D37)</f>
        <v>0.010698638046394727</v>
      </c>
      <c r="F35" s="16">
        <f>'[2]FEB-08'!$AD$114*'[1]FEB 08'!$AX34</f>
        <v>2.846392195361394</v>
      </c>
      <c r="G35" s="17">
        <f>SUM(F35/F37)</f>
        <v>0.010616379106965916</v>
      </c>
      <c r="H35" s="16">
        <f>'[2]MAR-08'!$AD$121*'[1]MARCH 08'!$BC34</f>
        <v>3.2417672526895833</v>
      </c>
      <c r="I35" s="17">
        <f>SUM(H35/H37)</f>
        <v>0.011534912334666254</v>
      </c>
      <c r="J35" s="16">
        <f>'[2]APR-08'!$AE$107*'[1]APRIL 08'!$AY34</f>
        <v>3.404928389697264</v>
      </c>
      <c r="K35" s="17">
        <f>SUM(J35/J37)</f>
        <v>0.010188569395478212</v>
      </c>
      <c r="L35" s="16">
        <f>'[2]MAY-08'!$AE$105*'[1]MAY 08'!$AZ34</f>
        <v>4.5107706871075</v>
      </c>
      <c r="M35" s="17">
        <f>SUM(L35/L37)</f>
        <v>0.013164290343486717</v>
      </c>
      <c r="N35" s="16">
        <v>0</v>
      </c>
      <c r="O35" s="17" t="e">
        <f>SUM(N35/N37)</f>
        <v>#DIV/0!</v>
      </c>
      <c r="P35" s="12">
        <v>15</v>
      </c>
      <c r="Q35" s="5" t="s">
        <v>28</v>
      </c>
      <c r="R35" s="16">
        <v>0</v>
      </c>
      <c r="S35" s="17" t="e">
        <f>SUM(R35/R37)</f>
        <v>#DIV/0!</v>
      </c>
      <c r="T35" s="16">
        <v>0</v>
      </c>
      <c r="U35" s="17" t="e">
        <f>SUM(T35/T37)</f>
        <v>#DIV/0!</v>
      </c>
      <c r="V35" s="16">
        <v>0</v>
      </c>
      <c r="W35" s="17" t="e">
        <f>SUM(V35/V37)</f>
        <v>#DIV/0!</v>
      </c>
      <c r="X35" s="16">
        <v>0</v>
      </c>
      <c r="Y35" s="17" t="e">
        <f>SUM(X35/X37)</f>
        <v>#DIV/0!</v>
      </c>
      <c r="Z35" s="16">
        <v>0</v>
      </c>
      <c r="AA35" s="17" t="e">
        <f>SUM(Z35/Z37)</f>
        <v>#DIV/0!</v>
      </c>
      <c r="AB35" s="16">
        <v>0</v>
      </c>
      <c r="AC35" s="17" t="e">
        <f>SUM(AB35/AB37)</f>
        <v>#DIV/0!</v>
      </c>
      <c r="AD35" s="16">
        <f>SUM(D35+F35+H35+J35+L35+N35+R35+T35+V35+X35+Z35+AB35)</f>
        <v>17.32613203311166</v>
      </c>
      <c r="AE35" s="1"/>
      <c r="AF35" s="61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>
        <v>0</v>
      </c>
      <c r="O36" s="17"/>
      <c r="P36" s="12"/>
      <c r="Q36" s="5"/>
      <c r="R36" s="16">
        <v>0</v>
      </c>
      <c r="S36" s="17"/>
      <c r="T36" s="16">
        <v>0</v>
      </c>
      <c r="U36" s="17"/>
      <c r="V36" s="16">
        <v>0</v>
      </c>
      <c r="W36" s="17"/>
      <c r="X36" s="16">
        <v>0</v>
      </c>
      <c r="Y36" s="17"/>
      <c r="Z36" s="16">
        <v>0</v>
      </c>
      <c r="AA36" s="17"/>
      <c r="AB36" s="16">
        <v>0</v>
      </c>
      <c r="AC36" s="17"/>
      <c r="AD36" s="16"/>
      <c r="AE36" s="1"/>
      <c r="AF36" s="61"/>
    </row>
    <row r="37" spans="1:32" s="33" customFormat="1" ht="13.5" thickBot="1">
      <c r="A37" s="19"/>
      <c r="B37" s="20" t="s">
        <v>30</v>
      </c>
      <c r="C37" s="21"/>
      <c r="D37" s="22">
        <f>SUM(D5:D36)</f>
        <v>310.53237747167947</v>
      </c>
      <c r="E37" s="67">
        <f>SUM(E5:E36)-E39</f>
        <v>0.9397835467477498</v>
      </c>
      <c r="F37" s="22">
        <f>SUM(F5:F36)</f>
        <v>268.1132772937375</v>
      </c>
      <c r="G37" s="67">
        <f>SUM(G5:G36)-G39</f>
        <v>0.9752686868586697</v>
      </c>
      <c r="H37" s="22">
        <f>SUM(H5:H36)</f>
        <v>281.0396090265023</v>
      </c>
      <c r="I37" s="67">
        <f>'2008 WO chip'!I37</f>
        <v>0.952390701529903</v>
      </c>
      <c r="J37" s="22">
        <f>SUM(J5:J36)</f>
        <v>334.1910191246678</v>
      </c>
      <c r="K37" s="67">
        <f>'2008 WO chip'!K37</f>
        <v>0.9558713678010939</v>
      </c>
      <c r="L37" s="22">
        <f>SUM(L5:L36)</f>
        <v>342.6520206871075</v>
      </c>
      <c r="M37" s="67">
        <f>'2008 WO chip'!M37</f>
        <v>0.9482159560350942</v>
      </c>
      <c r="N37" s="16">
        <v>0</v>
      </c>
      <c r="O37" s="67">
        <f>'2008 WO chip'!O37</f>
        <v>0.965646800278508</v>
      </c>
      <c r="P37" s="19"/>
      <c r="Q37" s="20" t="s">
        <v>30</v>
      </c>
      <c r="R37" s="22">
        <f>SUM(R5:R36)</f>
        <v>0</v>
      </c>
      <c r="S37" s="67">
        <f>'2008 WO chip'!S37</f>
        <v>0.9565154252898151</v>
      </c>
      <c r="T37" s="22">
        <f>SUM(T5:T36)</f>
        <v>0</v>
      </c>
      <c r="U37" s="67">
        <f>'2008 WO chip'!U37</f>
        <v>1</v>
      </c>
      <c r="V37" s="22">
        <f>SUM(V5:V36)</f>
        <v>0</v>
      </c>
      <c r="W37" s="67">
        <f>'2008 WO chip'!W37</f>
        <v>0.9485257029177285</v>
      </c>
      <c r="X37" s="22">
        <f>SUM(X5:X36)</f>
        <v>0</v>
      </c>
      <c r="Y37" s="67">
        <f>'2008 WO chip'!Y37</f>
        <v>0.9343894297749024</v>
      </c>
      <c r="Z37" s="22">
        <f>SUM(Z5:Z36)</f>
        <v>0</v>
      </c>
      <c r="AA37" s="44">
        <f>'2008 WO chip'!AA37</f>
        <v>0.9492189331541472</v>
      </c>
      <c r="AB37" s="22">
        <v>0</v>
      </c>
      <c r="AC37" s="67">
        <f>'2008 WO chip'!AC37</f>
        <v>0.95948414387976</v>
      </c>
      <c r="AD37" s="22">
        <f>SUM(D37+F37+H37+J37+L37+N37+R37+T37+V37+X37+Z37+AB37)</f>
        <v>1536.5283036036947</v>
      </c>
      <c r="AE37" s="1"/>
      <c r="AF37" s="61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3"/>
      <c r="W38" s="3"/>
      <c r="X38" s="63"/>
      <c r="Y38" s="3"/>
      <c r="Z38" s="1"/>
      <c r="AA38" s="3"/>
      <c r="AB38" s="1"/>
      <c r="AC38" s="3"/>
      <c r="AD38" s="63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'[2]JAN-08'!$AF$88*'[1]JAN 08'!$AY$36-'[2]JAN-08'!$AI$95</f>
        <v>18.699158391333462</v>
      </c>
      <c r="E39" s="17">
        <f>D39/$D37</f>
        <v>0.06021645325225008</v>
      </c>
      <c r="F39" s="16">
        <f>'[2]FEB-08'!$AD$114*'[1]FEB 08'!$AX$36-'[2]FEB-08'!$AF$122</f>
        <v>7.679873467773817</v>
      </c>
      <c r="G39" s="17">
        <f>F39/$D37</f>
        <v>0.02473131314133007</v>
      </c>
      <c r="H39" s="16">
        <f>'[2]MAR-08'!$AD$121*'[1]MARCH 08'!$BC$36-'[2]MAR-08'!$AG$129</f>
        <v>9.804435063308198</v>
      </c>
      <c r="I39" s="17">
        <f>SUM(H39/H37)</f>
        <v>0.034886310500039264</v>
      </c>
      <c r="J39" s="16">
        <f>'[2]APR-08'!$AE$107*'[1]APRIL 08'!$AY$36-'[2]APR-08'!$AG$115</f>
        <v>14.11206311997941</v>
      </c>
      <c r="K39" s="17">
        <f>SUM(J39/J37)</f>
        <v>0.04222753548836391</v>
      </c>
      <c r="L39" s="16">
        <f>'2008'!L39</f>
        <v>23.542750277059483</v>
      </c>
      <c r="M39" s="17">
        <f>SUM(L39/L37)</f>
        <v>0.06870746079316874</v>
      </c>
      <c r="N39" s="16">
        <v>0</v>
      </c>
      <c r="O39" s="17" t="e">
        <f>SUM(N39/N37)</f>
        <v>#DIV/0!</v>
      </c>
      <c r="P39" s="12">
        <v>16</v>
      </c>
      <c r="Q39" s="5" t="s">
        <v>29</v>
      </c>
      <c r="R39" s="16">
        <v>0</v>
      </c>
      <c r="S39" s="17" t="e">
        <f>SUM(R39/R37)</f>
        <v>#DIV/0!</v>
      </c>
      <c r="T39" s="16">
        <v>0</v>
      </c>
      <c r="U39" s="17" t="e">
        <f>SUM(T39/T37)</f>
        <v>#DIV/0!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>SUM(D39+F39+H39+J39+L39+N39+R39+T39+V39+X39+Z39+AB39)</f>
        <v>73.83828031945437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46</v>
      </c>
      <c r="B42" s="1"/>
      <c r="C42" s="2"/>
      <c r="D42" s="1"/>
      <c r="E42" s="3" t="s">
        <v>0</v>
      </c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92.07+279.92+436.41-336</f>
        <v>472.4000000000001</v>
      </c>
      <c r="E44" s="17">
        <f>D44/$D52</f>
        <v>0.4247704854648288</v>
      </c>
      <c r="F44" s="16">
        <f>315.94+68.86+182.84</f>
        <v>567.64</v>
      </c>
      <c r="G44" s="17">
        <f>SUM(F44/F52)</f>
        <v>0.5000264265957259</v>
      </c>
      <c r="H44" s="16">
        <f>257.54+290.58+23.24</f>
        <v>571.36</v>
      </c>
      <c r="I44" s="17">
        <f>SUM(H44/H52)</f>
        <v>0.5636603989503384</v>
      </c>
      <c r="J44" s="16">
        <f>67.7+182.65+312.82</f>
        <v>563.1700000000001</v>
      </c>
      <c r="K44" s="17">
        <f>SUM(J44/J52)</f>
        <v>0.5219176304863583</v>
      </c>
      <c r="L44" s="16">
        <f>350.48+45.19+205.35</f>
        <v>601.02</v>
      </c>
      <c r="M44" s="17">
        <f>SUM(L44/L52)</f>
        <v>0.39431315689336177</v>
      </c>
      <c r="N44" s="16">
        <v>0</v>
      </c>
      <c r="O44" s="17" t="e">
        <f>SUM(N44/N52)</f>
        <v>#DIV/0!</v>
      </c>
      <c r="P44" s="12">
        <v>1</v>
      </c>
      <c r="Q44" s="5" t="s">
        <v>13</v>
      </c>
      <c r="R44" s="16">
        <v>0</v>
      </c>
      <c r="S44" s="17" t="e">
        <f>SUM(R44/R52)</f>
        <v>#DIV/0!</v>
      </c>
      <c r="T44" s="16">
        <v>0</v>
      </c>
      <c r="U44" s="17" t="e">
        <f>SUM(T44/T52)</f>
        <v>#DIV/0!</v>
      </c>
      <c r="V44" s="16">
        <v>0</v>
      </c>
      <c r="W44" s="17" t="e">
        <f>+V44/V$52</f>
        <v>#DIV/0!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4" t="e">
        <f>+AB44/AB$54</f>
        <v>#DIV/0!</v>
      </c>
      <c r="AD44" s="16">
        <f aca="true" t="shared" si="0" ref="AD44:AD50">SUM(D44+F44+H44+J44+L44+N44+R44+T44+V44+X44+Z44+AB44)</f>
        <v>2775.59</v>
      </c>
      <c r="AE44" s="4"/>
      <c r="AF44" s="55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191.66</v>
      </c>
      <c r="E45" s="17">
        <f>D45/$D52</f>
        <v>0.1723359679174197</v>
      </c>
      <c r="F45" s="16">
        <v>366.12</v>
      </c>
      <c r="G45" s="17">
        <f>SUM(F45/F52)</f>
        <v>0.32251017423935446</v>
      </c>
      <c r="H45" s="16">
        <v>195.12</v>
      </c>
      <c r="I45" s="17">
        <f>SUM(H45/H52)</f>
        <v>0.19249057869502592</v>
      </c>
      <c r="J45" s="16">
        <v>216.98</v>
      </c>
      <c r="K45" s="17">
        <f>SUM(J45/J52)</f>
        <v>0.2010861506524318</v>
      </c>
      <c r="L45" s="16">
        <v>476.42</v>
      </c>
      <c r="M45" s="17">
        <f>SUM(L45/L52)</f>
        <v>0.31256642741861407</v>
      </c>
      <c r="N45" s="16">
        <v>0</v>
      </c>
      <c r="O45" s="17" t="e">
        <f>SUM(N45/N52)</f>
        <v>#DIV/0!</v>
      </c>
      <c r="P45" s="12">
        <v>2</v>
      </c>
      <c r="Q45" s="5" t="s">
        <v>11</v>
      </c>
      <c r="R45" s="16">
        <v>0</v>
      </c>
      <c r="S45" s="17" t="e">
        <f>SUM(R45/R52)</f>
        <v>#DIV/0!</v>
      </c>
      <c r="T45" s="16">
        <v>0</v>
      </c>
      <c r="U45" s="17" t="e">
        <f>SUM(T45/T52)</f>
        <v>#DIV/0!</v>
      </c>
      <c r="V45" s="16">
        <v>0</v>
      </c>
      <c r="W45" s="17" t="e">
        <f>+V45/V$52</f>
        <v>#DIV/0!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4" t="e">
        <f>+AB45/AB$54</f>
        <v>#DIV/0!</v>
      </c>
      <c r="AD45" s="16">
        <f t="shared" si="0"/>
        <v>1446.3</v>
      </c>
      <c r="AE45" s="4"/>
      <c r="AF45" s="55"/>
    </row>
    <row r="46" spans="1:32" s="39" customFormat="1" ht="17.25" customHeight="1">
      <c r="A46" s="12">
        <v>3</v>
      </c>
      <c r="B46" s="45" t="s">
        <v>35</v>
      </c>
      <c r="C46" s="51" t="s">
        <v>12</v>
      </c>
      <c r="D46" s="16">
        <f>21.3+21.09+23.08+67.39+189.86+36.97</f>
        <v>359.69000000000005</v>
      </c>
      <c r="E46" s="52">
        <f>D46/$D52</f>
        <v>0.32342441980703696</v>
      </c>
      <c r="F46" s="16">
        <f>20.66+20.66+22.57+9.89+56.7+9.68</f>
        <v>140.16000000000003</v>
      </c>
      <c r="G46" s="52">
        <f>SUM(F46/F52)</f>
        <v>0.12346505523158509</v>
      </c>
      <c r="H46" s="16">
        <f>159.9+14.78</f>
        <v>174.68</v>
      </c>
      <c r="I46" s="52">
        <f>SUM(H46/H52)</f>
        <v>0.17232602647830633</v>
      </c>
      <c r="J46" s="16">
        <f>17.18+45.14+109.74+38.48</f>
        <v>210.54</v>
      </c>
      <c r="K46" s="52">
        <f>SUM(J46/J52)</f>
        <v>0.19511788256227758</v>
      </c>
      <c r="L46" s="16">
        <f>43.42+65.69+20.59+41.49+36.46+24.82+111.26+8.65</f>
        <v>352.38</v>
      </c>
      <c r="M46" s="52">
        <f>SUM(L46/L52)</f>
        <v>0.2311870989752135</v>
      </c>
      <c r="N46" s="16">
        <v>0</v>
      </c>
      <c r="O46" s="52" t="e">
        <f>SUM(N46/N52)</f>
        <v>#DIV/0!</v>
      </c>
      <c r="P46" s="12">
        <v>3</v>
      </c>
      <c r="Q46" s="45" t="s">
        <v>35</v>
      </c>
      <c r="R46" s="16">
        <v>0</v>
      </c>
      <c r="S46" s="52" t="e">
        <f>SUM(R46/R52)</f>
        <v>#DIV/0!</v>
      </c>
      <c r="T46" s="16">
        <v>0</v>
      </c>
      <c r="U46" s="52" t="e">
        <f>SUM(T46/T52)</f>
        <v>#DIV/0!</v>
      </c>
      <c r="V46" s="16">
        <v>0</v>
      </c>
      <c r="W46" s="52" t="e">
        <f>+V46/V$52</f>
        <v>#DIV/0!</v>
      </c>
      <c r="X46" s="16">
        <v>0</v>
      </c>
      <c r="Y46" s="52" t="e">
        <f>+X46/X$52</f>
        <v>#DIV/0!</v>
      </c>
      <c r="Z46" s="16">
        <v>0</v>
      </c>
      <c r="AA46" s="52" t="e">
        <f>+Z46/Z$54</f>
        <v>#DIV/0!</v>
      </c>
      <c r="AB46" s="16">
        <v>0</v>
      </c>
      <c r="AC46" s="65" t="e">
        <f>+AB46/AB$54</f>
        <v>#DIV/0!</v>
      </c>
      <c r="AD46" s="16">
        <f t="shared" si="0"/>
        <v>1237.45</v>
      </c>
      <c r="AE46" s="4"/>
      <c r="AF46" s="55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78.34</v>
      </c>
      <c r="E47" s="17">
        <f>D47/$D52</f>
        <v>0.0704414052314028</v>
      </c>
      <c r="F47" s="16">
        <v>61.3</v>
      </c>
      <c r="G47" s="17">
        <f>SUM(F47/F52)</f>
        <v>0.053998343933334504</v>
      </c>
      <c r="H47" s="16">
        <v>66</v>
      </c>
      <c r="I47" s="17">
        <f>SUM(H47/H52)</f>
        <v>0.06511058934948602</v>
      </c>
      <c r="J47" s="16">
        <v>71.1</v>
      </c>
      <c r="K47" s="17">
        <f>SUM(J47/J52)</f>
        <v>0.06589190391459074</v>
      </c>
      <c r="L47" s="16">
        <v>75.9</v>
      </c>
      <c r="M47" s="17">
        <f>SUM(L47/L52)</f>
        <v>0.049795961212948256</v>
      </c>
      <c r="N47" s="16">
        <v>0</v>
      </c>
      <c r="O47" s="17" t="e">
        <f>SUM(N47/N52)</f>
        <v>#DIV/0!</v>
      </c>
      <c r="P47" s="60">
        <v>4</v>
      </c>
      <c r="Q47" s="5" t="s">
        <v>42</v>
      </c>
      <c r="R47" s="16">
        <v>0</v>
      </c>
      <c r="S47" s="17" t="e">
        <f>SUM(R47/R52)</f>
        <v>#DIV/0!</v>
      </c>
      <c r="T47" s="16">
        <v>0</v>
      </c>
      <c r="U47" s="17" t="e">
        <f>SUM(T47/T52)</f>
        <v>#DIV/0!</v>
      </c>
      <c r="V47" s="16">
        <v>0</v>
      </c>
      <c r="W47" s="17" t="e">
        <f>SUM(V47/V52)</f>
        <v>#DIV/0!</v>
      </c>
      <c r="X47" s="16">
        <v>0</v>
      </c>
      <c r="Y47" s="17" t="e">
        <f>SUM(X47/X52)</f>
        <v>#DIV/0!</v>
      </c>
      <c r="Z47" s="16">
        <v>0</v>
      </c>
      <c r="AA47" s="52" t="e">
        <f>+Z47/Z$54</f>
        <v>#DIV/0!</v>
      </c>
      <c r="AB47" s="16">
        <v>0</v>
      </c>
      <c r="AC47" s="65" t="e">
        <f>+AB47/AB$54</f>
        <v>#DIV/0!</v>
      </c>
      <c r="AD47" s="16">
        <f t="shared" si="0"/>
        <v>352.64</v>
      </c>
      <c r="AE47" s="4"/>
      <c r="AF47" s="55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10.04</v>
      </c>
      <c r="E48" s="17">
        <f>D48/$D52</f>
        <v>0.00902772157931177</v>
      </c>
      <c r="F48" s="16">
        <v>0</v>
      </c>
      <c r="G48" s="17">
        <f>SUM(F48/F52)</f>
        <v>0</v>
      </c>
      <c r="H48" s="16">
        <v>6.5</v>
      </c>
      <c r="I48" s="17">
        <f>SUM(H48/H52)</f>
        <v>0.00641240652684332</v>
      </c>
      <c r="J48" s="16">
        <v>17.25</v>
      </c>
      <c r="K48" s="17">
        <f>SUM(J48/J52)</f>
        <v>0.015986432384341637</v>
      </c>
      <c r="L48" s="16">
        <v>18.5</v>
      </c>
      <c r="M48" s="17">
        <f>SUM(L48/L52)</f>
        <v>0.012137355499862222</v>
      </c>
      <c r="N48" s="16">
        <v>0</v>
      </c>
      <c r="O48" s="17" t="e">
        <f>SUM(N48/N52)</f>
        <v>#DIV/0!</v>
      </c>
      <c r="P48" s="60">
        <v>5</v>
      </c>
      <c r="Q48" s="5" t="s">
        <v>36</v>
      </c>
      <c r="R48" s="16">
        <v>0</v>
      </c>
      <c r="S48" s="17" t="e">
        <f>SUM(R48/R52)</f>
        <v>#DIV/0!</v>
      </c>
      <c r="T48" s="16">
        <v>0</v>
      </c>
      <c r="U48" s="17" t="e">
        <f>SUM(T48/T52)</f>
        <v>#DIV/0!</v>
      </c>
      <c r="V48" s="16">
        <v>0</v>
      </c>
      <c r="W48" s="17" t="e">
        <f>SUM(V48/V52)</f>
        <v>#DIV/0!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0"/>
        <v>52.29</v>
      </c>
      <c r="AE48" s="4"/>
      <c r="AF48" s="55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16"/>
      <c r="E49" s="52"/>
      <c r="F49" s="16"/>
      <c r="G49" s="52"/>
      <c r="H49" s="16"/>
      <c r="I49" s="52"/>
      <c r="J49" s="16"/>
      <c r="K49" s="52"/>
      <c r="L49" s="16"/>
      <c r="M49" s="52"/>
      <c r="N49" s="16">
        <v>0</v>
      </c>
      <c r="O49" s="52"/>
      <c r="P49" s="60">
        <v>6</v>
      </c>
      <c r="Q49" s="5" t="s">
        <v>43</v>
      </c>
      <c r="R49" s="16">
        <v>0</v>
      </c>
      <c r="S49" s="52"/>
      <c r="T49" s="16">
        <v>0</v>
      </c>
      <c r="U49" s="52" t="e">
        <f>SUM(T49/T52)</f>
        <v>#DIV/0!</v>
      </c>
      <c r="V49" s="16">
        <v>0</v>
      </c>
      <c r="W49" s="52" t="e">
        <f>SUM(V49/V52)</f>
        <v>#DIV/0!</v>
      </c>
      <c r="X49" s="16">
        <v>0</v>
      </c>
      <c r="Y49" s="52" t="e">
        <f>SUM(X49/X52)</f>
        <v>#DIV/0!</v>
      </c>
      <c r="Z49" s="16">
        <v>0</v>
      </c>
      <c r="AA49" s="52" t="e">
        <f>SUM(Z49/Z52)</f>
        <v>#DIV/0!</v>
      </c>
      <c r="AB49" s="16">
        <v>0</v>
      </c>
      <c r="AC49" s="52" t="e">
        <f>SUM(AB49/AB52)</f>
        <v>#DIV/0!</v>
      </c>
      <c r="AD49" s="16"/>
      <c r="AE49" s="4"/>
      <c r="AF49" s="55"/>
    </row>
    <row r="50" spans="1:32" s="39" customFormat="1" ht="16.5" customHeight="1">
      <c r="A50" s="12">
        <v>7</v>
      </c>
      <c r="B50" s="5" t="s">
        <v>45</v>
      </c>
      <c r="C50" s="15" t="s">
        <v>12</v>
      </c>
      <c r="D50" s="16">
        <v>0</v>
      </c>
      <c r="E50" s="68"/>
      <c r="F50" s="16">
        <v>0</v>
      </c>
      <c r="G50" s="68"/>
      <c r="H50" s="16">
        <v>0</v>
      </c>
      <c r="I50" s="68"/>
      <c r="J50" s="16">
        <v>0</v>
      </c>
      <c r="K50" s="68"/>
      <c r="L50" s="16">
        <v>0</v>
      </c>
      <c r="M50" s="68"/>
      <c r="N50" s="16">
        <v>0</v>
      </c>
      <c r="O50" s="68"/>
      <c r="P50" s="12">
        <v>7</v>
      </c>
      <c r="Q50" s="5" t="s">
        <v>44</v>
      </c>
      <c r="R50" s="16">
        <v>0</v>
      </c>
      <c r="S50" s="68"/>
      <c r="T50" s="16">
        <v>0</v>
      </c>
      <c r="U50" s="68"/>
      <c r="V50" s="16">
        <v>0</v>
      </c>
      <c r="W50" s="68"/>
      <c r="X50" s="16">
        <v>0</v>
      </c>
      <c r="Y50" s="68"/>
      <c r="Z50" s="16">
        <v>0</v>
      </c>
      <c r="AA50" s="68"/>
      <c r="AB50" s="16">
        <v>0</v>
      </c>
      <c r="AC50" s="68"/>
      <c r="AD50" s="16">
        <f t="shared" si="0"/>
        <v>0</v>
      </c>
      <c r="AE50" s="4"/>
      <c r="AF50" s="55"/>
    </row>
    <row r="51" spans="1:32" s="33" customFormat="1" ht="12.75">
      <c r="A51" s="1"/>
      <c r="B51" s="1"/>
      <c r="C51" s="25"/>
      <c r="D51" s="18"/>
      <c r="E51" s="50"/>
      <c r="F51" s="24"/>
      <c r="G51" s="46"/>
      <c r="H51" s="54"/>
      <c r="I51" s="46"/>
      <c r="J51" s="24"/>
      <c r="K51" s="46"/>
      <c r="L51" s="24"/>
      <c r="M51" s="46"/>
      <c r="N51" s="24"/>
      <c r="O51" s="46"/>
      <c r="P51" s="24"/>
      <c r="Q51" s="24"/>
      <c r="R51" s="24"/>
      <c r="S51" s="46"/>
      <c r="T51" s="55"/>
      <c r="U51" s="56"/>
      <c r="V51" s="24"/>
      <c r="W51" s="46"/>
      <c r="X51" s="24"/>
      <c r="Y51" s="46" t="s">
        <v>0</v>
      </c>
      <c r="Z51" s="24"/>
      <c r="AA51" s="46"/>
      <c r="AB51" s="24"/>
      <c r="AC51" s="46"/>
      <c r="AD51" s="24"/>
      <c r="AE51" s="1"/>
      <c r="AF51" s="24"/>
    </row>
    <row r="52" spans="1:32" s="33" customFormat="1" ht="13.5" thickBot="1">
      <c r="A52" s="19"/>
      <c r="B52" s="20" t="s">
        <v>15</v>
      </c>
      <c r="C52" s="57"/>
      <c r="D52" s="16">
        <f>SUM(D44:D51)</f>
        <v>1112.13</v>
      </c>
      <c r="E52" s="58"/>
      <c r="F52" s="16">
        <f>SUM(F44:F50)</f>
        <v>1135.22</v>
      </c>
      <c r="G52" s="58"/>
      <c r="H52" s="16">
        <f>SUM(H44:H51)</f>
        <v>1013.6600000000001</v>
      </c>
      <c r="I52" s="58"/>
      <c r="J52" s="16">
        <f>SUM(J44:J51)</f>
        <v>1079.04</v>
      </c>
      <c r="K52" s="58"/>
      <c r="L52" s="16">
        <f>SUM(L44:L51)</f>
        <v>1524.2200000000003</v>
      </c>
      <c r="M52" s="58"/>
      <c r="N52" s="16">
        <f>SUM(N44:N51)</f>
        <v>0</v>
      </c>
      <c r="O52" s="58"/>
      <c r="P52" s="59"/>
      <c r="Q52" s="53" t="s">
        <v>15</v>
      </c>
      <c r="R52" s="16">
        <f>SUM(R44:R51)</f>
        <v>0</v>
      </c>
      <c r="S52" s="16"/>
      <c r="T52" s="16">
        <f>SUM(T44:T51)</f>
        <v>0</v>
      </c>
      <c r="U52" s="16"/>
      <c r="V52" s="16">
        <f>SUM(V44:V51)</f>
        <v>0</v>
      </c>
      <c r="W52" s="58"/>
      <c r="X52" s="16">
        <f>SUM(X44:X51)</f>
        <v>0</v>
      </c>
      <c r="Y52" s="58"/>
      <c r="Z52" s="16">
        <f>SUM(Z44:Z51)</f>
        <v>0</v>
      </c>
      <c r="AA52" s="58"/>
      <c r="AB52" s="16">
        <f>SUM(AB44:AB51)</f>
        <v>0</v>
      </c>
      <c r="AC52" s="58"/>
      <c r="AD52" s="16">
        <v>11142.17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1422.6623774716795</v>
      </c>
      <c r="E54" s="23"/>
      <c r="F54" s="22">
        <f>F37+F52</f>
        <v>1403.3332772937374</v>
      </c>
      <c r="G54" s="23"/>
      <c r="H54" s="22">
        <f>H37+H52</f>
        <v>1294.6996090265025</v>
      </c>
      <c r="I54" s="23"/>
      <c r="J54" s="22">
        <f>J37+J52</f>
        <v>1413.2310191246677</v>
      </c>
      <c r="K54" s="23"/>
      <c r="L54" s="22">
        <f>L37+L52</f>
        <v>1866.8720206871078</v>
      </c>
      <c r="M54" s="23"/>
      <c r="N54" s="22">
        <f>N37+N52</f>
        <v>0</v>
      </c>
      <c r="O54" s="23"/>
      <c r="P54" s="19"/>
      <c r="Q54" s="20" t="s">
        <v>17</v>
      </c>
      <c r="R54" s="22">
        <f>R37+R52</f>
        <v>0</v>
      </c>
      <c r="S54" s="22"/>
      <c r="T54" s="22">
        <f>T37+T52</f>
        <v>0</v>
      </c>
      <c r="U54" s="22"/>
      <c r="V54" s="22">
        <f>V37+V52</f>
        <v>0</v>
      </c>
      <c r="W54" s="44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12678.698303603695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0.013143777952830345</v>
      </c>
      <c r="E55" s="46"/>
      <c r="F55" s="27">
        <f>F39/F54</f>
        <v>0.005472594138567065</v>
      </c>
      <c r="G55" s="28" t="s">
        <v>0</v>
      </c>
      <c r="H55" s="27">
        <f>H39/H54</f>
        <v>0.007572748917936455</v>
      </c>
      <c r="I55" s="28"/>
      <c r="J55" s="27">
        <f>J39/J54</f>
        <v>0.00998567320488068</v>
      </c>
      <c r="K55" s="28"/>
      <c r="L55" s="27">
        <f>L39/L54</f>
        <v>0.012610800320631782</v>
      </c>
      <c r="M55" s="28"/>
      <c r="N55" s="27" t="e">
        <f>N39/N54</f>
        <v>#DIV/0!</v>
      </c>
      <c r="O55" s="28"/>
      <c r="P55" s="41"/>
      <c r="Q55" s="5" t="s">
        <v>16</v>
      </c>
      <c r="R55" s="27" t="e">
        <f>R39/R54</f>
        <v>#DIV/0!</v>
      </c>
      <c r="S55" s="28"/>
      <c r="T55" s="27" t="e">
        <f>T39/T54</f>
        <v>#DIV/0!</v>
      </c>
      <c r="U55" s="28" t="s">
        <v>0</v>
      </c>
      <c r="V55" s="27" t="e">
        <f>V39/V54</f>
        <v>#DIV/0!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49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sheetProtection/>
  <printOptions horizontalCentered="1"/>
  <pageMargins left="0" right="0" top="0" bottom="0.25" header="0.5" footer="0.5"/>
  <pageSetup fitToWidth="2" fitToHeight="1" horizontalDpi="600" verticalDpi="600" orientation="landscape" scale="7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2008-06-10T21:15:20Z</cp:lastPrinted>
  <dcterms:created xsi:type="dcterms:W3CDTF">2005-08-08T20:55:58Z</dcterms:created>
  <dcterms:modified xsi:type="dcterms:W3CDTF">2008-06-12T16:50:56Z</dcterms:modified>
  <cp:category/>
  <cp:version/>
  <cp:contentType/>
  <cp:contentStatus/>
</cp:coreProperties>
</file>