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45" activeTab="0"/>
  </bookViews>
  <sheets>
    <sheet name="2008" sheetId="1" r:id="rId1"/>
    <sheet name="2008 WO chip" sheetId="2" r:id="rId2"/>
  </sheets>
  <externalReferences>
    <externalReference r:id="rId5"/>
    <externalReference r:id="rId6"/>
  </externalReferences>
  <definedNames>
    <definedName name="_xlnm.Print_Area" localSheetId="0">'2008'!$A$1:$AF$60</definedName>
  </definedNames>
  <calcPr fullCalcOnLoad="1"/>
</workbook>
</file>

<file path=xl/sharedStrings.xml><?xml version="1.0" encoding="utf-8"?>
<sst xmlns="http://schemas.openxmlformats.org/spreadsheetml/2006/main" count="272" uniqueCount="50">
  <si>
    <t xml:space="preserve"> </t>
  </si>
  <si>
    <t xml:space="preserve">#8  NEWSPAPER  </t>
  </si>
  <si>
    <t xml:space="preserve">MAGAZINES  </t>
  </si>
  <si>
    <t>OFFICE  PAC</t>
  </si>
  <si>
    <t xml:space="preserve">WHITE PAPER </t>
  </si>
  <si>
    <t xml:space="preserve">TIN  CANS </t>
  </si>
  <si>
    <t>ALUMINUM CANS #1 HOPPER</t>
  </si>
  <si>
    <t>PET     #2  HOPPER</t>
  </si>
  <si>
    <t>HDPE  (COLOR) #3 HOPPER</t>
  </si>
  <si>
    <t>HDPE (NATURAL) #4  HOPPER</t>
  </si>
  <si>
    <t>LLDP (FILM PLASTIC)</t>
  </si>
  <si>
    <t>GLASS</t>
  </si>
  <si>
    <t>Varies</t>
  </si>
  <si>
    <t xml:space="preserve">CARDBOARD </t>
  </si>
  <si>
    <t>UVR COMMERCIAL RECYCLABLES</t>
  </si>
  <si>
    <t>UVR COMMERCIAL TOTALS</t>
  </si>
  <si>
    <t>Residue as % of  Total</t>
  </si>
  <si>
    <t>UVDS &amp; UVR GRAND TOTALS</t>
  </si>
  <si>
    <t xml:space="preserve">#3  NEWSPAPER  </t>
  </si>
  <si>
    <t>**</t>
  </si>
  <si>
    <t xml:space="preserve">TONS </t>
  </si>
  <si>
    <t>EST WT/BALES OR BINS</t>
  </si>
  <si>
    <t xml:space="preserve">% </t>
  </si>
  <si>
    <t>TONS</t>
  </si>
  <si>
    <t xml:space="preserve">CARDBOARD  </t>
  </si>
  <si>
    <t xml:space="preserve">WAX  CARDBOARD </t>
  </si>
  <si>
    <t xml:space="preserve">2 YD BIN 1  </t>
  </si>
  <si>
    <t xml:space="preserve">2 YD BIN 2 </t>
  </si>
  <si>
    <t>SCRAP METAL HOPPER</t>
  </si>
  <si>
    <t xml:space="preserve">TRASH  -  BALED  </t>
  </si>
  <si>
    <t>ALL BALED TOTALS</t>
  </si>
  <si>
    <t>UPPER VALLEY DISPOSAL SERVICE</t>
  </si>
  <si>
    <t>**BASED ON MATERIAL SHIPPED</t>
  </si>
  <si>
    <t>SINGLE STREAM ( CURBSIDE ) BALE REPORT</t>
  </si>
  <si>
    <t>Residue Trash as % of  Total</t>
  </si>
  <si>
    <r>
      <t>METALS/PLASTICS/OTHER</t>
    </r>
    <r>
      <rPr>
        <b/>
        <sz val="16"/>
        <color indexed="12"/>
        <rFont val="Arial"/>
        <family val="2"/>
      </rPr>
      <t>*</t>
    </r>
  </si>
  <si>
    <r>
      <t>UVR DROP OFF</t>
    </r>
    <r>
      <rPr>
        <b/>
        <sz val="16"/>
        <color indexed="12"/>
        <rFont val="Arial"/>
        <family val="2"/>
      </rPr>
      <t>***</t>
    </r>
  </si>
  <si>
    <t>*</t>
  </si>
  <si>
    <t>Others=</t>
  </si>
  <si>
    <t>***</t>
  </si>
  <si>
    <t>Includes all CRV and non CRV (cardboard, paper, glass, plastic, aluminum/metals)</t>
  </si>
  <si>
    <t>Includes all oil, batteries, tires, CRT/TV's, electronic waste</t>
  </si>
  <si>
    <r>
      <t>UVR BUYBACK / DROP OFF</t>
    </r>
    <r>
      <rPr>
        <b/>
        <sz val="16"/>
        <color indexed="12"/>
        <rFont val="Arial"/>
        <family val="2"/>
      </rPr>
      <t>**</t>
    </r>
  </si>
  <si>
    <t>TONS OF POMACE</t>
  </si>
  <si>
    <t>CHIP &amp; GRIND</t>
  </si>
  <si>
    <t>UVDS CHIP &amp; GRIND</t>
  </si>
  <si>
    <t>UVR &amp; UVDS COMMERCIAL RECYCLABLES</t>
  </si>
  <si>
    <t>Totals 2008</t>
  </si>
  <si>
    <t>.</t>
  </si>
  <si>
    <t>Includes all oil, batteries, tires, CRT/TV's, electronic waste, drip hose (April-August-November)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</si>
</sst>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\-yy;@"/>
    <numFmt numFmtId="166" formatCode="mmm\-yyyy"/>
    <numFmt numFmtId="167" formatCode="[$-409]dddd\,\ mmmm\ dd\,\ yyyy"/>
    <numFmt numFmtId="168" formatCode="0.000"/>
    <numFmt numFmtId="169" formatCode="0.0"/>
    <numFmt numFmtId="170" formatCode="[$-409]h:mm:ss\ AM/PM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color indexed="17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2" fontId="8" fillId="33" borderId="0" xfId="0" applyNumberFormat="1" applyFont="1" applyFill="1" applyAlignment="1">
      <alignment/>
    </xf>
    <xf numFmtId="164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2" fontId="6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 horizontal="center"/>
    </xf>
    <xf numFmtId="0" fontId="7" fillId="33" borderId="10" xfId="0" applyFont="1" applyFill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10" fontId="8" fillId="33" borderId="1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9" fontId="8" fillId="33" borderId="12" xfId="59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9" fontId="8" fillId="33" borderId="0" xfId="59" applyFont="1" applyFill="1" applyBorder="1" applyAlignment="1">
      <alignment horizontal="center"/>
    </xf>
    <xf numFmtId="10" fontId="6" fillId="33" borderId="0" xfId="59" applyNumberFormat="1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10" fontId="8" fillId="33" borderId="0" xfId="59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10" fontId="9" fillId="33" borderId="0" xfId="59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33" borderId="0" xfId="0" applyFont="1" applyFill="1" applyAlignment="1">
      <alignment horizontal="center" wrapText="1"/>
    </xf>
    <xf numFmtId="0" fontId="8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0" fontId="6" fillId="33" borderId="0" xfId="59" applyNumberFormat="1" applyFont="1" applyFill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 horizontal="right"/>
    </xf>
    <xf numFmtId="0" fontId="14" fillId="33" borderId="0" xfId="0" applyFont="1" applyFill="1" applyAlignment="1">
      <alignment/>
    </xf>
    <xf numFmtId="10" fontId="8" fillId="33" borderId="12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0" fontId="4" fillId="33" borderId="0" xfId="0" applyFont="1" applyFill="1" applyBorder="1" applyAlignment="1">
      <alignment/>
    </xf>
    <xf numFmtId="164" fontId="9" fillId="33" borderId="0" xfId="0" applyNumberFormat="1" applyFont="1" applyFill="1" applyAlignment="1">
      <alignment/>
    </xf>
    <xf numFmtId="164" fontId="7" fillId="33" borderId="0" xfId="0" applyNumberFormat="1" applyFont="1" applyFill="1" applyAlignment="1">
      <alignment horizontal="center"/>
    </xf>
    <xf numFmtId="1" fontId="14" fillId="33" borderId="0" xfId="0" applyNumberFormat="1" applyFont="1" applyFill="1" applyAlignment="1">
      <alignment horizontal="center"/>
    </xf>
    <xf numFmtId="10" fontId="8" fillId="33" borderId="0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10" fontId="8" fillId="33" borderId="13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9" fontId="8" fillId="33" borderId="10" xfId="59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10" fontId="6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2" fontId="6" fillId="33" borderId="14" xfId="0" applyNumberFormat="1" applyFont="1" applyFill="1" applyBorder="1" applyAlignment="1">
      <alignment horizontal="center"/>
    </xf>
    <xf numFmtId="10" fontId="8" fillId="33" borderId="15" xfId="0" applyNumberFormat="1" applyFont="1" applyFill="1" applyBorder="1" applyAlignment="1">
      <alignment horizontal="center"/>
    </xf>
    <xf numFmtId="10" fontId="8" fillId="33" borderId="1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0" fontId="8" fillId="33" borderId="12" xfId="59" applyNumberFormat="1" applyFont="1" applyFill="1" applyBorder="1" applyAlignment="1">
      <alignment horizontal="center"/>
    </xf>
    <xf numFmtId="10" fontId="6" fillId="33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8%20Recycle%20folder\08%20SS%20UPPER%20VALLEY%20RECYCLING%20PLANT%20DAILY%20REPORT%20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hare\08%20Recycle%20folder\08%20TONS%20OF%20CURBSI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 08"/>
      <sheetName val="FEB 08"/>
      <sheetName val="MARCH 08"/>
      <sheetName val="APRIL 08"/>
      <sheetName val="MAY 08"/>
      <sheetName val="JUNE 08"/>
      <sheetName val="JULY 08"/>
      <sheetName val="AUG 08"/>
      <sheetName val="SEPT 08"/>
      <sheetName val="OCT 08"/>
      <sheetName val="NOV 08"/>
      <sheetName val="DEC 08"/>
      <sheetName val="08 YR TOTALS"/>
      <sheetName val="08 TOTALS LESS TRASH"/>
      <sheetName val="Sheet1"/>
    </sheetNames>
    <sheetDataSet>
      <sheetData sheetId="0">
        <row r="4">
          <cell r="AY4">
            <v>0.15879320888785345</v>
          </cell>
        </row>
        <row r="6">
          <cell r="AY6">
            <v>0.003587757360435656</v>
          </cell>
        </row>
        <row r="8">
          <cell r="AY8">
            <v>0.09654328897172311</v>
          </cell>
        </row>
        <row r="10">
          <cell r="AY10">
            <v>0.250036401758933</v>
          </cell>
        </row>
        <row r="12">
          <cell r="AY12">
            <v>0</v>
          </cell>
        </row>
        <row r="14">
          <cell r="AY14">
            <v>0</v>
          </cell>
        </row>
        <row r="16">
          <cell r="AY16">
            <v>0.015492588601881243</v>
          </cell>
        </row>
        <row r="18">
          <cell r="AY18">
            <v>0.01949969422522496</v>
          </cell>
        </row>
        <row r="20">
          <cell r="AY20">
            <v>0.00766475436093072</v>
          </cell>
        </row>
        <row r="22">
          <cell r="AY22">
            <v>0.018521214945106147</v>
          </cell>
        </row>
        <row r="24">
          <cell r="AY24">
            <v>0.007571565858062262</v>
          </cell>
        </row>
        <row r="26">
          <cell r="AY26">
            <v>0.006057252686449809</v>
          </cell>
        </row>
        <row r="28">
          <cell r="AY28">
            <v>0.00966830717260258</v>
          </cell>
        </row>
        <row r="31">
          <cell r="AY31">
            <v>0.18783307609423686</v>
          </cell>
        </row>
        <row r="32">
          <cell r="AY32">
            <v>0.06697923643670461</v>
          </cell>
        </row>
        <row r="34">
          <cell r="AY34">
            <v>0.009173243251113893</v>
          </cell>
        </row>
        <row r="36">
          <cell r="AY36">
            <v>0.14257840938874167</v>
          </cell>
        </row>
      </sheetData>
      <sheetData sheetId="1">
        <row r="4">
          <cell r="AX4">
            <v>0.14230784963390192</v>
          </cell>
        </row>
        <row r="6">
          <cell r="AX6">
            <v>0.0041995609549910695</v>
          </cell>
        </row>
        <row r="8">
          <cell r="AX8">
            <v>0.0839912190998214</v>
          </cell>
        </row>
        <row r="10">
          <cell r="AX10">
            <v>0.23634801816173764</v>
          </cell>
        </row>
        <row r="12">
          <cell r="AX12">
            <v>0</v>
          </cell>
        </row>
        <row r="14">
          <cell r="AX14">
            <v>0.0008862709807611023</v>
          </cell>
        </row>
        <row r="16">
          <cell r="AX16">
            <v>0.01813446776018871</v>
          </cell>
        </row>
        <row r="18">
          <cell r="AX18">
            <v>0.02155683723974312</v>
          </cell>
        </row>
        <row r="20">
          <cell r="AX20">
            <v>0.005126736750248838</v>
          </cell>
        </row>
        <row r="22">
          <cell r="AX22">
            <v>0.017343641346586496</v>
          </cell>
        </row>
        <row r="24">
          <cell r="AX24">
            <v>0.010635251769133228</v>
          </cell>
        </row>
        <row r="26">
          <cell r="AX26">
            <v>0.005317625884566614</v>
          </cell>
        </row>
        <row r="28">
          <cell r="AX28">
            <v>0.0067901992064466</v>
          </cell>
        </row>
        <row r="31">
          <cell r="AX31">
            <v>0.23690705062652542</v>
          </cell>
        </row>
        <row r="32">
          <cell r="AX32">
            <v>0.06817469082777709</v>
          </cell>
        </row>
        <row r="34">
          <cell r="AX34">
            <v>0.009203583261749908</v>
          </cell>
        </row>
        <row r="36">
          <cell r="AX36">
            <v>0.1330769964958209</v>
          </cell>
        </row>
      </sheetData>
      <sheetData sheetId="2">
        <row r="4">
          <cell r="BC4">
            <v>0.1457154102785171</v>
          </cell>
        </row>
        <row r="6">
          <cell r="BC6">
            <v>0.005772763054316453</v>
          </cell>
        </row>
        <row r="8">
          <cell r="BC8">
            <v>0.06612437680398846</v>
          </cell>
        </row>
        <row r="10">
          <cell r="BC10">
            <v>0.24493008959028378</v>
          </cell>
        </row>
        <row r="12">
          <cell r="BC12">
            <v>0</v>
          </cell>
        </row>
        <row r="14">
          <cell r="BC14">
            <v>0</v>
          </cell>
        </row>
        <row r="16">
          <cell r="BC16">
            <v>0.01705589084229861</v>
          </cell>
        </row>
        <row r="18">
          <cell r="BC18">
            <v>0.020916894703302474</v>
          </cell>
        </row>
        <row r="20">
          <cell r="BC20">
            <v>0.007487723507140984</v>
          </cell>
        </row>
        <row r="22">
          <cell r="BC22">
            <v>0.01788057127862953</v>
          </cell>
        </row>
        <row r="24">
          <cell r="BC24">
            <v>0.010964501255763391</v>
          </cell>
        </row>
        <row r="26">
          <cell r="BC26">
            <v>0.007309667503842262</v>
          </cell>
        </row>
        <row r="28">
          <cell r="BC28">
            <v>0.010889530307006035</v>
          </cell>
        </row>
        <row r="31">
          <cell r="BC31">
            <v>0.21437005660306632</v>
          </cell>
        </row>
        <row r="32">
          <cell r="BC32">
            <v>0.07379952768302284</v>
          </cell>
        </row>
        <row r="34">
          <cell r="BC34">
            <v>0.009839937024403044</v>
          </cell>
        </row>
        <row r="36">
          <cell r="BC36">
            <v>0.1469430595644188</v>
          </cell>
        </row>
      </sheetData>
      <sheetData sheetId="3">
        <row r="4">
          <cell r="AY4">
            <v>0.20702667162173755</v>
          </cell>
        </row>
        <row r="6">
          <cell r="AY6">
            <v>0.00352191189502873</v>
          </cell>
        </row>
        <row r="8">
          <cell r="AY8">
            <v>0.0704382379005746</v>
          </cell>
        </row>
        <row r="10">
          <cell r="AY10">
            <v>0.23803779194419827</v>
          </cell>
        </row>
        <row r="12">
          <cell r="AY12">
            <v>0</v>
          </cell>
        </row>
        <row r="14">
          <cell r="AY14">
            <v>0.0014865212543952431</v>
          </cell>
        </row>
        <row r="16">
          <cell r="AY16">
            <v>0.014407821388753895</v>
          </cell>
        </row>
        <row r="18">
          <cell r="AY18">
            <v>0.014888082101712358</v>
          </cell>
        </row>
        <row r="20">
          <cell r="AY20">
            <v>0.0053743460735828025</v>
          </cell>
        </row>
        <row r="22">
          <cell r="AY22">
            <v>0.021817558102970182</v>
          </cell>
        </row>
        <row r="24">
          <cell r="AY24">
            <v>0.010405648780766701</v>
          </cell>
        </row>
        <row r="26">
          <cell r="AY26">
            <v>0.00445956376318573</v>
          </cell>
        </row>
        <row r="28">
          <cell r="AY28">
            <v>0.014236299705554444</v>
          </cell>
        </row>
        <row r="31">
          <cell r="AY31">
            <v>0.2029673251193505</v>
          </cell>
        </row>
        <row r="32">
          <cell r="AY32">
            <v>0.0657499785597896</v>
          </cell>
        </row>
        <row r="34">
          <cell r="AY34">
            <v>0.009004888367971184</v>
          </cell>
        </row>
        <row r="36">
          <cell r="AY36">
            <v>0.11617735342042823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-08"/>
      <sheetName val="FEB-08"/>
      <sheetName val="MAR-08"/>
      <sheetName val="APR-08"/>
      <sheetName val="MAY-08"/>
      <sheetName val="JUN-08"/>
      <sheetName val="JUL-08"/>
      <sheetName val="AUG-08"/>
      <sheetName val="SEPT-08"/>
      <sheetName val="OCT-08"/>
      <sheetName val="NOV-08"/>
      <sheetName val="DEC-08"/>
      <sheetName val="2008 YR TOTAL"/>
    </sheetNames>
    <sheetDataSet>
      <sheetData sheetId="0">
        <row r="88">
          <cell r="AF88">
            <v>362.17</v>
          </cell>
        </row>
        <row r="95">
          <cell r="AI95">
            <v>32.93846413698711</v>
          </cell>
        </row>
      </sheetData>
      <sheetData sheetId="1">
        <row r="114">
          <cell r="AD114">
            <v>309.27</v>
          </cell>
        </row>
        <row r="122">
          <cell r="AF122">
            <v>33.476849238488704</v>
          </cell>
        </row>
      </sheetData>
      <sheetData sheetId="2">
        <row r="121">
          <cell r="AD121">
            <v>329.45000000000005</v>
          </cell>
        </row>
        <row r="129">
          <cell r="AG129">
            <v>38.605955910189586</v>
          </cell>
        </row>
      </sheetData>
      <sheetData sheetId="3">
        <row r="107">
          <cell r="AE107">
            <v>378.12</v>
          </cell>
        </row>
        <row r="115">
          <cell r="AG115">
            <v>29.81691775535291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0"/>
  <sheetViews>
    <sheetView tabSelected="1" view="pageBreakPreview" zoomScaleSheetLayoutView="100" zoomScalePageLayoutView="0" workbookViewId="0" topLeftCell="A1">
      <selection activeCell="K4" sqref="K4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1" max="11" width="9.140625" style="0" customWidth="1"/>
    <col min="12" max="12" width="9.140625" style="66" hidden="1" customWidth="1"/>
    <col min="13" max="13" width="9.28125" style="0" hidden="1" customWidth="1"/>
    <col min="14" max="14" width="10.140625" style="66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66" hidden="1" customWidth="1"/>
    <col min="29" max="29" width="9.140625" style="0" hidden="1" customWidth="1"/>
    <col min="30" max="30" width="11.421875" style="0" customWidth="1"/>
    <col min="31" max="32" width="9.140625" style="62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/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49">
        <v>2008</v>
      </c>
      <c r="B3" s="47"/>
      <c r="C3" s="48"/>
      <c r="D3" s="11">
        <v>39455</v>
      </c>
      <c r="E3" s="11">
        <v>39456</v>
      </c>
      <c r="F3" s="11">
        <v>39486</v>
      </c>
      <c r="G3" s="11">
        <v>39487</v>
      </c>
      <c r="H3" s="11">
        <v>39515</v>
      </c>
      <c r="I3" s="11">
        <v>39516</v>
      </c>
      <c r="J3" s="11">
        <v>39546</v>
      </c>
      <c r="K3" s="11">
        <v>39547</v>
      </c>
      <c r="L3" s="11">
        <v>39576</v>
      </c>
      <c r="M3" s="11">
        <v>39577</v>
      </c>
      <c r="N3" s="11">
        <v>39607</v>
      </c>
      <c r="O3" s="11">
        <v>39608</v>
      </c>
      <c r="P3" s="9"/>
      <c r="Q3" s="10"/>
      <c r="R3" s="11">
        <v>39637</v>
      </c>
      <c r="S3" s="11">
        <v>39638</v>
      </c>
      <c r="T3" s="11">
        <v>39668</v>
      </c>
      <c r="U3" s="11">
        <v>39669</v>
      </c>
      <c r="V3" s="11">
        <v>39699</v>
      </c>
      <c r="W3" s="11">
        <v>39700</v>
      </c>
      <c r="X3" s="11">
        <v>39729</v>
      </c>
      <c r="Y3" s="11">
        <v>39730</v>
      </c>
      <c r="Z3" s="11">
        <v>39760</v>
      </c>
      <c r="AA3" s="11">
        <v>39761</v>
      </c>
      <c r="AB3" s="11">
        <v>39790</v>
      </c>
      <c r="AC3" s="11">
        <v>39791</v>
      </c>
      <c r="AD3" s="11" t="s">
        <v>47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'[2]JAN-08'!$AF$88*'[1]JAN 08'!$AY4</f>
        <v>57.510136462913884</v>
      </c>
      <c r="E5" s="17">
        <f>SUM(D5/D37)</f>
        <v>0.18519851917263863</v>
      </c>
      <c r="F5" s="16">
        <f>'[2]FEB-08'!$AD$114*'[1]FEB 08'!$AX4</f>
        <v>44.011548656276844</v>
      </c>
      <c r="G5" s="17">
        <f>SUM(F5/F37)</f>
        <v>0.1641528129472641</v>
      </c>
      <c r="H5" s="16">
        <f>'[2]MAR-08'!$AD$121*'[1]MARCH 08'!$BC4</f>
        <v>48.00594191625746</v>
      </c>
      <c r="I5" s="17">
        <f>SUM(H5/H37)</f>
        <v>0.17081557323021487</v>
      </c>
      <c r="J5" s="16">
        <f>'[2]APR-08'!$AE$107*'[1]APRIL 08'!$AY4</f>
        <v>78.2809250736114</v>
      </c>
      <c r="K5" s="17">
        <f>SUM(J5/J37)</f>
        <v>0.23424006210175627</v>
      </c>
      <c r="L5" s="16">
        <v>0</v>
      </c>
      <c r="M5" s="17" t="e">
        <f>SUM(L5/L37)</f>
        <v>#DIV/0!</v>
      </c>
      <c r="N5" s="16">
        <v>0</v>
      </c>
      <c r="O5" s="17" t="e">
        <f>SUM(N5/N37)</f>
        <v>#DIV/0!</v>
      </c>
      <c r="P5" s="12">
        <v>1</v>
      </c>
      <c r="Q5" s="5" t="s">
        <v>24</v>
      </c>
      <c r="R5" s="16">
        <v>0</v>
      </c>
      <c r="S5" s="17" t="e">
        <f>SUM(R5/R37)</f>
        <v>#DIV/0!</v>
      </c>
      <c r="T5" s="16">
        <v>0</v>
      </c>
      <c r="U5" s="17" t="e">
        <f>SUM(T5/T37)</f>
        <v>#DIV/0!</v>
      </c>
      <c r="V5" s="16">
        <v>0</v>
      </c>
      <c r="W5" s="17" t="e">
        <f>SUM(V5/V37)</f>
        <v>#DIV/0!</v>
      </c>
      <c r="X5" s="16">
        <v>0</v>
      </c>
      <c r="Y5" s="17" t="e">
        <f>SUM(X5/X37)</f>
        <v>#DIV/0!</v>
      </c>
      <c r="Z5" s="16">
        <v>0</v>
      </c>
      <c r="AA5" s="17" t="e">
        <f>SUM(Z5/Z37)</f>
        <v>#DIV/0!</v>
      </c>
      <c r="AB5" s="16">
        <v>0</v>
      </c>
      <c r="AC5" s="17" t="e">
        <f>SUM(AB5/AB37)</f>
        <v>#DIV/0!</v>
      </c>
      <c r="AD5" s="16">
        <f>SUM(D5+F5+H5+J5+L5+N5+R5+T5+V5+X5+Z5+AB5)</f>
        <v>227.80855210905958</v>
      </c>
      <c r="AE5" s="1" t="s">
        <v>0</v>
      </c>
      <c r="AF5" s="61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>
        <v>0</v>
      </c>
      <c r="M6" s="17"/>
      <c r="N6" s="16">
        <v>0</v>
      </c>
      <c r="O6" s="17"/>
      <c r="P6" s="12"/>
      <c r="Q6" s="5"/>
      <c r="R6" s="16">
        <v>0</v>
      </c>
      <c r="S6" s="17"/>
      <c r="T6" s="16">
        <v>0</v>
      </c>
      <c r="U6" s="17"/>
      <c r="V6" s="16">
        <v>0</v>
      </c>
      <c r="W6" s="17"/>
      <c r="X6" s="16">
        <v>0</v>
      </c>
      <c r="Y6" s="17"/>
      <c r="Z6" s="16">
        <v>0</v>
      </c>
      <c r="AA6" s="17"/>
      <c r="AB6" s="16">
        <v>0</v>
      </c>
      <c r="AC6" s="17"/>
      <c r="AD6" s="16"/>
      <c r="AE6" s="1"/>
      <c r="AF6" s="61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'[2]JAN-08'!$AF$88*'[1]JAN 08'!$AY6</f>
        <v>1.2993780832289816</v>
      </c>
      <c r="E7" s="17">
        <f>SUM(D7/D37)</f>
        <v>0.004184356213701049</v>
      </c>
      <c r="F7" s="16">
        <f>'[2]FEB-08'!$AD$114*'[1]FEB 08'!$AX6</f>
        <v>1.298798216550088</v>
      </c>
      <c r="G7" s="17">
        <f>(F7/F37)</f>
        <v>0.004844214466585929</v>
      </c>
      <c r="H7" s="16">
        <f>'[2]MAR-08'!$AD$121*'[1]MARCH 08'!$BC6</f>
        <v>1.9018367882445555</v>
      </c>
      <c r="I7" s="17">
        <f>SUM(H7/H37)</f>
        <v>0.006767148569670869</v>
      </c>
      <c r="J7" s="16">
        <f>'[2]APR-08'!$AE$107*'[1]APRIL 08'!$AY6</f>
        <v>1.3317053257482634</v>
      </c>
      <c r="K7" s="17">
        <f>SUM(J7/J37)</f>
        <v>0.003984862696898146</v>
      </c>
      <c r="L7" s="16">
        <v>0</v>
      </c>
      <c r="M7" s="17" t="e">
        <f>SUM(L7/L37)</f>
        <v>#DIV/0!</v>
      </c>
      <c r="N7" s="16">
        <v>0</v>
      </c>
      <c r="O7" s="17" t="e">
        <f>SUM(N7/N37)</f>
        <v>#DIV/0!</v>
      </c>
      <c r="P7" s="12">
        <v>2</v>
      </c>
      <c r="Q7" s="5" t="s">
        <v>25</v>
      </c>
      <c r="R7" s="16">
        <v>0</v>
      </c>
      <c r="S7" s="17" t="e">
        <f>SUM(R7/R37)</f>
        <v>#DIV/0!</v>
      </c>
      <c r="T7" s="16">
        <v>0</v>
      </c>
      <c r="U7" s="17" t="e">
        <f>(T7/T37)</f>
        <v>#DIV/0!</v>
      </c>
      <c r="V7" s="16">
        <v>0</v>
      </c>
      <c r="W7" s="17" t="e">
        <f>(V7/V37)</f>
        <v>#DIV/0!</v>
      </c>
      <c r="X7" s="16">
        <v>0</v>
      </c>
      <c r="Y7" s="17" t="e">
        <f>SUM(X7/X37)</f>
        <v>#DIV/0!</v>
      </c>
      <c r="Z7" s="16">
        <v>0</v>
      </c>
      <c r="AA7" s="17" t="e">
        <f>SUM(Z7/Z37)</f>
        <v>#DIV/0!</v>
      </c>
      <c r="AB7" s="16">
        <v>0</v>
      </c>
      <c r="AC7" s="17" t="e">
        <f>SUM(AB7/AB37)</f>
        <v>#DIV/0!</v>
      </c>
      <c r="AD7" s="16">
        <f>SUM(D7+F7+H7+J7+L7+N7+R7+T7+V7+X7+Z7+AB7)</f>
        <v>5.831718413771888</v>
      </c>
      <c r="AE7" s="1"/>
      <c r="AF7" s="61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>
        <v>0</v>
      </c>
      <c r="M8" s="17"/>
      <c r="N8" s="16">
        <v>0</v>
      </c>
      <c r="O8" s="17"/>
      <c r="P8" s="12"/>
      <c r="Q8" s="5"/>
      <c r="R8" s="16">
        <v>0</v>
      </c>
      <c r="S8" s="17"/>
      <c r="T8" s="16">
        <v>0</v>
      </c>
      <c r="U8" s="17"/>
      <c r="V8" s="16">
        <v>0</v>
      </c>
      <c r="W8" s="17"/>
      <c r="X8" s="16">
        <v>0</v>
      </c>
      <c r="Y8" s="17"/>
      <c r="Z8" s="16">
        <v>0</v>
      </c>
      <c r="AA8" s="17"/>
      <c r="AB8" s="16">
        <v>0</v>
      </c>
      <c r="AC8" s="17"/>
      <c r="AD8" s="16"/>
      <c r="AE8" s="1"/>
      <c r="AF8" s="61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'[2]JAN-08'!$AF$88*'[1]JAN 08'!$AY8</f>
        <v>34.96508296688896</v>
      </c>
      <c r="E9" s="17">
        <f>SUM(D9/D37)</f>
        <v>0.11259722175050095</v>
      </c>
      <c r="F9" s="16">
        <f>'[2]FEB-08'!$AD$114*'[1]FEB 08'!$AX8</f>
        <v>25.975964331001762</v>
      </c>
      <c r="G9" s="17">
        <f>SUM(F9/F37)</f>
        <v>0.0968842893317186</v>
      </c>
      <c r="H9" s="16">
        <f>'[2]MAR-08'!$AD$121*'[1]MARCH 08'!$BC8</f>
        <v>21.784675938074</v>
      </c>
      <c r="I9" s="17">
        <f>SUM(H9/H37)</f>
        <v>0.07751461088895722</v>
      </c>
      <c r="J9" s="16">
        <f>'[2]APR-08'!$AE$107*'[1]APRIL 08'!$AY8</f>
        <v>26.634106514965268</v>
      </c>
      <c r="K9" s="17">
        <f>SUM(J9/J37)</f>
        <v>0.07969725393796291</v>
      </c>
      <c r="L9" s="16">
        <v>0</v>
      </c>
      <c r="M9" s="17" t="e">
        <f>SUM(L9/L37)</f>
        <v>#DIV/0!</v>
      </c>
      <c r="N9" s="16">
        <v>0</v>
      </c>
      <c r="O9" s="17" t="e">
        <f>SUM(N9/N37)</f>
        <v>#DIV/0!</v>
      </c>
      <c r="P9" s="12">
        <v>3</v>
      </c>
      <c r="Q9" s="5" t="s">
        <v>18</v>
      </c>
      <c r="R9" s="16">
        <v>0</v>
      </c>
      <c r="S9" s="17" t="e">
        <f>SUM(R9/R37)</f>
        <v>#DIV/0!</v>
      </c>
      <c r="T9" s="16">
        <v>0</v>
      </c>
      <c r="U9" s="17" t="e">
        <f>SUM(T9/T37)</f>
        <v>#DIV/0!</v>
      </c>
      <c r="V9" s="16">
        <v>0</v>
      </c>
      <c r="W9" s="17" t="e">
        <f>SUM(V9/V37)</f>
        <v>#DIV/0!</v>
      </c>
      <c r="X9" s="16">
        <v>0</v>
      </c>
      <c r="Y9" s="17" t="e">
        <f>SUM(X9/X37)</f>
        <v>#DIV/0!</v>
      </c>
      <c r="Z9" s="16">
        <v>0</v>
      </c>
      <c r="AA9" s="17" t="e">
        <f>SUM(Z9/Z37)</f>
        <v>#DIV/0!</v>
      </c>
      <c r="AB9" s="16">
        <v>0</v>
      </c>
      <c r="AC9" s="17" t="e">
        <f>SUM(AB9/AB37)</f>
        <v>#DIV/0!</v>
      </c>
      <c r="AD9" s="16">
        <f>SUM(D9+F9+H9+J9+L9+N9+R9+T9+V9+X9+Z9+AB9)</f>
        <v>109.35982975092999</v>
      </c>
      <c r="AE9" s="1"/>
      <c r="AF9" s="61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>
        <v>0</v>
      </c>
      <c r="M10" s="17"/>
      <c r="N10" s="16">
        <v>0</v>
      </c>
      <c r="O10" s="17"/>
      <c r="P10" s="12"/>
      <c r="Q10" s="5"/>
      <c r="R10" s="16">
        <v>0</v>
      </c>
      <c r="S10" s="17"/>
      <c r="T10" s="16">
        <v>0</v>
      </c>
      <c r="U10" s="17"/>
      <c r="V10" s="16">
        <v>0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/>
      <c r="AE10" s="1"/>
      <c r="AF10" s="61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'[2]JAN-08'!$AF$88*'[1]JAN 08'!$AY10</f>
        <v>90.55568362503277</v>
      </c>
      <c r="E11" s="17">
        <f>SUM(D11/D37)</f>
        <v>0.2916143056074449</v>
      </c>
      <c r="F11" s="16">
        <f>'[2]FEB-08'!$AD$114*'[1]FEB 08'!$AX10</f>
        <v>73.0953515768806</v>
      </c>
      <c r="G11" s="17">
        <f>SUM(F11/F37)</f>
        <v>0.27262861546688477</v>
      </c>
      <c r="H11" s="16">
        <f>'[2]MAR-08'!$AD$121*'[1]MARCH 08'!$BC10</f>
        <v>80.692218015519</v>
      </c>
      <c r="I11" s="17">
        <f>SUM(H11/H37)</f>
        <v>0.28712044645603546</v>
      </c>
      <c r="J11" s="16">
        <f>'[2]APR-08'!$AE$107*'[1]APRIL 08'!$AY10</f>
        <v>90.00684988994026</v>
      </c>
      <c r="K11" s="17">
        <f>SUM(J11/J37)</f>
        <v>0.26932755441989836</v>
      </c>
      <c r="L11" s="16">
        <v>0</v>
      </c>
      <c r="M11" s="17" t="e">
        <f>SUM(L11/L37)</f>
        <v>#DIV/0!</v>
      </c>
      <c r="N11" s="16">
        <v>0</v>
      </c>
      <c r="O11" s="17" t="e">
        <f>SUM(N11/N37)</f>
        <v>#DIV/0!</v>
      </c>
      <c r="P11" s="12">
        <v>4</v>
      </c>
      <c r="Q11" s="5" t="s">
        <v>1</v>
      </c>
      <c r="R11" s="16">
        <v>0</v>
      </c>
      <c r="S11" s="17" t="e">
        <f>SUM(R11/R37)</f>
        <v>#DIV/0!</v>
      </c>
      <c r="T11" s="16">
        <v>0</v>
      </c>
      <c r="U11" s="17" t="e">
        <f>SUM(T11/T37)</f>
        <v>#DIV/0!</v>
      </c>
      <c r="V11" s="16">
        <v>0</v>
      </c>
      <c r="W11" s="17" t="e">
        <f>SUM(V11/V37)</f>
        <v>#DIV/0!</v>
      </c>
      <c r="X11" s="16">
        <v>0</v>
      </c>
      <c r="Y11" s="17" t="e">
        <f>SUM(X11/X37)</f>
        <v>#DIV/0!</v>
      </c>
      <c r="Z11" s="16">
        <v>0</v>
      </c>
      <c r="AA11" s="17" t="e">
        <f>SUM(Z11/Z37)</f>
        <v>#DIV/0!</v>
      </c>
      <c r="AB11" s="16">
        <v>0</v>
      </c>
      <c r="AC11" s="17" t="e">
        <f>SUM(AB11/AB37)</f>
        <v>#DIV/0!</v>
      </c>
      <c r="AD11" s="16">
        <f>SUM(D11+F11+H11+J11+L11+N11+R11+T11+V11+X11+Z11+AB11)</f>
        <v>334.35010310737266</v>
      </c>
      <c r="AE11" s="1"/>
      <c r="AF11" s="61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>
        <v>0</v>
      </c>
      <c r="M12" s="17"/>
      <c r="N12" s="16">
        <v>0</v>
      </c>
      <c r="O12" s="17"/>
      <c r="P12" s="12"/>
      <c r="Q12" s="5"/>
      <c r="R12" s="16">
        <v>0</v>
      </c>
      <c r="S12" s="17"/>
      <c r="T12" s="16">
        <v>0</v>
      </c>
      <c r="U12" s="17"/>
      <c r="V12" s="16">
        <v>0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/>
      <c r="AE12" s="1"/>
      <c r="AF12" s="61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'[2]JAN-08'!$AF$88*'[1]JAN 08'!$AY12</f>
        <v>0</v>
      </c>
      <c r="E13" s="17">
        <f>SUM(D13/D37)</f>
        <v>0</v>
      </c>
      <c r="F13" s="16">
        <f>'[2]FEB-08'!$AD$114*'[1]FEB 08'!$AX12</f>
        <v>0</v>
      </c>
      <c r="G13" s="17">
        <f>SUM(F13/F37)</f>
        <v>0</v>
      </c>
      <c r="H13" s="16">
        <f>'[2]MAR-08'!$AD$121*'[1]MARCH 08'!$BC12</f>
        <v>0</v>
      </c>
      <c r="I13" s="17">
        <f>SUM(H13/H37)</f>
        <v>0</v>
      </c>
      <c r="J13" s="16">
        <f>'[2]APR-08'!$AE$107*'[1]APRIL 08'!$AY12</f>
        <v>0</v>
      </c>
      <c r="K13" s="17">
        <f>SUM(J13/J37)</f>
        <v>0</v>
      </c>
      <c r="L13" s="16">
        <v>0</v>
      </c>
      <c r="M13" s="17" t="e">
        <f>SUM(L13/L37)</f>
        <v>#DIV/0!</v>
      </c>
      <c r="N13" s="16">
        <v>0</v>
      </c>
      <c r="O13" s="17" t="e">
        <f>SUM(N13/N37)</f>
        <v>#DIV/0!</v>
      </c>
      <c r="P13" s="12">
        <v>5</v>
      </c>
      <c r="Q13" s="5" t="s">
        <v>2</v>
      </c>
      <c r="R13" s="16">
        <v>0</v>
      </c>
      <c r="S13" s="17" t="e">
        <f>SUM(R13/R37)</f>
        <v>#DIV/0!</v>
      </c>
      <c r="T13" s="16">
        <v>0</v>
      </c>
      <c r="U13" s="17" t="e">
        <f>SUM(T13/T37)</f>
        <v>#DIV/0!</v>
      </c>
      <c r="V13" s="16">
        <v>0</v>
      </c>
      <c r="W13" s="17" t="e">
        <f>SUM(V13/V37)</f>
        <v>#DIV/0!</v>
      </c>
      <c r="X13" s="16">
        <v>0</v>
      </c>
      <c r="Y13" s="17" t="e">
        <f>SUM(X13/X37)</f>
        <v>#DIV/0!</v>
      </c>
      <c r="Z13" s="16">
        <v>0</v>
      </c>
      <c r="AA13" s="17" t="e">
        <f>SUM(Z13/Z37)</f>
        <v>#DIV/0!</v>
      </c>
      <c r="AB13" s="16">
        <v>0</v>
      </c>
      <c r="AC13" s="17" t="e">
        <f>SUM(AB13/AB37)</f>
        <v>#DIV/0!</v>
      </c>
      <c r="AD13" s="16">
        <f>SUM(D13+F13+H13+J13+L13+N13+R13+T13+V13+X13+Z13+AB13)</f>
        <v>0</v>
      </c>
      <c r="AE13" s="1"/>
      <c r="AF13" s="61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>
        <v>0</v>
      </c>
      <c r="M14" s="17"/>
      <c r="N14" s="16">
        <v>0</v>
      </c>
      <c r="O14" s="17"/>
      <c r="P14" s="12"/>
      <c r="Q14" s="5"/>
      <c r="R14" s="16">
        <v>0</v>
      </c>
      <c r="S14" s="17"/>
      <c r="T14" s="16">
        <v>0</v>
      </c>
      <c r="U14" s="17"/>
      <c r="V14" s="16">
        <v>0</v>
      </c>
      <c r="W14" s="17"/>
      <c r="X14" s="16">
        <v>0</v>
      </c>
      <c r="Y14" s="17"/>
      <c r="Z14" s="16">
        <v>0</v>
      </c>
      <c r="AA14" s="17"/>
      <c r="AB14" s="16">
        <v>0</v>
      </c>
      <c r="AC14" s="17"/>
      <c r="AD14" s="16"/>
      <c r="AE14" s="1"/>
      <c r="AF14" s="61"/>
    </row>
    <row r="15" spans="1:32" s="33" customFormat="1" ht="12.75">
      <c r="A15" s="12">
        <v>6</v>
      </c>
      <c r="B15" s="5" t="s">
        <v>3</v>
      </c>
      <c r="C15" s="15">
        <v>1300</v>
      </c>
      <c r="D15" s="16">
        <f>'[2]JAN-08'!$AF$88*'[1]JAN 08'!$AY14</f>
        <v>0</v>
      </c>
      <c r="E15" s="17">
        <f>SUM(D15/D37)</f>
        <v>0</v>
      </c>
      <c r="F15" s="16">
        <f>'[2]FEB-08'!$AD$114*'[1]FEB 08'!$AX14</f>
        <v>0.2740970262199861</v>
      </c>
      <c r="G15" s="17">
        <f>SUM(F15/F37)</f>
        <v>0.0010223179880781994</v>
      </c>
      <c r="H15" s="16">
        <f>'[2]MAR-08'!$AD$121*'[1]MARCH 08'!$BC14</f>
        <v>0</v>
      </c>
      <c r="I15" s="17">
        <f>SUM(H15/H37)</f>
        <v>0</v>
      </c>
      <c r="J15" s="16">
        <f>'[2]APR-08'!$AE$107*'[1]APRIL 08'!$AY14</f>
        <v>0.5620834167119293</v>
      </c>
      <c r="K15" s="17">
        <f>SUM(J15/J37)</f>
        <v>0.0016819225668725938</v>
      </c>
      <c r="L15" s="16">
        <v>0</v>
      </c>
      <c r="M15" s="17" t="e">
        <f>SUM(L15/L37)</f>
        <v>#DIV/0!</v>
      </c>
      <c r="N15" s="16">
        <v>0</v>
      </c>
      <c r="O15" s="17" t="e">
        <f>SUM(N15/N37)</f>
        <v>#DIV/0!</v>
      </c>
      <c r="P15" s="12">
        <v>6</v>
      </c>
      <c r="Q15" s="5" t="s">
        <v>3</v>
      </c>
      <c r="R15" s="16">
        <v>0</v>
      </c>
      <c r="S15" s="17" t="e">
        <f>SUM(R15/R37)</f>
        <v>#DIV/0!</v>
      </c>
      <c r="T15" s="16">
        <v>0</v>
      </c>
      <c r="U15" s="17" t="e">
        <f>SUM(T15/T37)</f>
        <v>#DIV/0!</v>
      </c>
      <c r="V15" s="16">
        <v>0</v>
      </c>
      <c r="W15" s="17" t="e">
        <f>SUM(V15/V37)</f>
        <v>#DIV/0!</v>
      </c>
      <c r="X15" s="16">
        <v>0</v>
      </c>
      <c r="Y15" s="17" t="e">
        <f>SUM(X15/X37)</f>
        <v>#DIV/0!</v>
      </c>
      <c r="Z15" s="16">
        <v>0</v>
      </c>
      <c r="AA15" s="17" t="e">
        <f>SUM(Z15/Z37)</f>
        <v>#DIV/0!</v>
      </c>
      <c r="AB15" s="16">
        <v>0</v>
      </c>
      <c r="AC15" s="17" t="e">
        <f>SUM(AB15/AB37)</f>
        <v>#DIV/0!</v>
      </c>
      <c r="AD15" s="16">
        <f>SUM(D15+F15+H15+J15+L15+N15+R15+T15+V15+X15+Z15+AB15)</f>
        <v>0.8361804429319154</v>
      </c>
      <c r="AE15" s="1"/>
      <c r="AF15" s="61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>
        <v>0</v>
      </c>
      <c r="M16" s="17"/>
      <c r="N16" s="16">
        <v>0</v>
      </c>
      <c r="O16" s="17"/>
      <c r="P16" s="12"/>
      <c r="Q16" s="5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/>
      <c r="AE16" s="1" t="s">
        <v>0</v>
      </c>
      <c r="AF16" s="61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'[2]JAN-08'!$AF$88*'[1]JAN 08'!$AY16</f>
        <v>5.6109508139433295</v>
      </c>
      <c r="E17" s="17">
        <f>SUM(D17/D37)</f>
        <v>0.018068810922799983</v>
      </c>
      <c r="F17" s="16">
        <f>'[2]FEB-08'!$AD$114*'[1]FEB 08'!$AX16</f>
        <v>5.608446844193561</v>
      </c>
      <c r="G17" s="17">
        <f>SUM(F17/F37)</f>
        <v>0.020918198832984694</v>
      </c>
      <c r="H17" s="16">
        <f>'[2]MAR-08'!$AD$121*'[1]MARCH 08'!$BC16</f>
        <v>5.619063237995277</v>
      </c>
      <c r="I17" s="17">
        <f>SUM(H17/H37)</f>
        <v>0.01999384804675484</v>
      </c>
      <c r="J17" s="16">
        <f>'[2]APR-08'!$AE$107*'[1]APRIL 08'!$AY16</f>
        <v>5.447885423515623</v>
      </c>
      <c r="K17" s="17">
        <f>SUM(J17/J37)</f>
        <v>0.01630171103276514</v>
      </c>
      <c r="L17" s="16">
        <v>0</v>
      </c>
      <c r="M17" s="17" t="e">
        <f>SUM(L17/L37)</f>
        <v>#DIV/0!</v>
      </c>
      <c r="N17" s="16">
        <v>0</v>
      </c>
      <c r="O17" s="17" t="e">
        <f>SUM(N17/N37)</f>
        <v>#DIV/0!</v>
      </c>
      <c r="P17" s="12">
        <v>7</v>
      </c>
      <c r="Q17" s="5" t="s">
        <v>4</v>
      </c>
      <c r="R17" s="16">
        <v>0</v>
      </c>
      <c r="S17" s="17" t="e">
        <f>SUM(R17/R37)</f>
        <v>#DIV/0!</v>
      </c>
      <c r="T17" s="16">
        <v>0</v>
      </c>
      <c r="U17" s="17" t="e">
        <f>SUM(T17/T37)</f>
        <v>#DIV/0!</v>
      </c>
      <c r="V17" s="16">
        <v>0</v>
      </c>
      <c r="W17" s="17" t="e">
        <f>SUM(V17/V37)</f>
        <v>#DIV/0!</v>
      </c>
      <c r="X17" s="16">
        <v>0</v>
      </c>
      <c r="Y17" s="17" t="e">
        <f>SUM(X17/X37)</f>
        <v>#DIV/0!</v>
      </c>
      <c r="Z17" s="16">
        <v>0</v>
      </c>
      <c r="AA17" s="17" t="e">
        <f>SUM(Z17/Z37)</f>
        <v>#DIV/0!</v>
      </c>
      <c r="AB17" s="16">
        <v>0</v>
      </c>
      <c r="AC17" s="17" t="e">
        <f>SUM(AB17/AB37)</f>
        <v>#DIV/0!</v>
      </c>
      <c r="AD17" s="16">
        <f>SUM(D17+F17+H17+J17+L17+N17+R17+T17+V17+X17+Z17+AB17)</f>
        <v>22.28634631964779</v>
      </c>
      <c r="AE17" s="1"/>
      <c r="AF17" s="61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>
        <v>0</v>
      </c>
      <c r="M18" s="17"/>
      <c r="N18" s="16">
        <v>0</v>
      </c>
      <c r="O18" s="17"/>
      <c r="P18" s="12"/>
      <c r="Q18" s="5"/>
      <c r="R18" s="16">
        <v>0</v>
      </c>
      <c r="S18" s="17"/>
      <c r="T18" s="16">
        <v>0</v>
      </c>
      <c r="U18" s="17"/>
      <c r="V18" s="16">
        <v>0</v>
      </c>
      <c r="W18" s="17"/>
      <c r="X18" s="16">
        <v>0</v>
      </c>
      <c r="Y18" s="17"/>
      <c r="Z18" s="16">
        <v>0</v>
      </c>
      <c r="AA18" s="17"/>
      <c r="AB18" s="16">
        <v>0</v>
      </c>
      <c r="AC18" s="17"/>
      <c r="AD18" s="16"/>
      <c r="AE18" s="1"/>
      <c r="AF18" s="61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'[2]JAN-08'!$AF$88*'[1]JAN 08'!$AY18</f>
        <v>7.062204257549725</v>
      </c>
      <c r="E19" s="17">
        <f>SUM(D19/D37)</f>
        <v>0.02274224773290765</v>
      </c>
      <c r="F19" s="16">
        <f>'[2]FEB-08'!$AD$114*'[1]FEB 08'!$AX18</f>
        <v>6.666883053135354</v>
      </c>
      <c r="G19" s="17">
        <f>SUM(F19/F37)</f>
        <v>0.02486591906387128</v>
      </c>
      <c r="H19" s="16">
        <f>'[2]MAR-08'!$AD$121*'[1]MARCH 08'!$BC18</f>
        <v>6.891070960003001</v>
      </c>
      <c r="I19" s="17">
        <f>SUM(H19/H37)</f>
        <v>0.024519927934261984</v>
      </c>
      <c r="J19" s="16">
        <f>'[2]APR-08'!$AE$107*'[1]APRIL 08'!$AY18</f>
        <v>5.629481604299476</v>
      </c>
      <c r="K19" s="17">
        <f>SUM(J19/J37)</f>
        <v>0.016845101400523976</v>
      </c>
      <c r="L19" s="16">
        <v>0</v>
      </c>
      <c r="M19" s="17" t="e">
        <f>SUM(L19/L37)</f>
        <v>#DIV/0!</v>
      </c>
      <c r="N19" s="16">
        <v>0</v>
      </c>
      <c r="O19" s="17" t="e">
        <f>SUM(N19/N37)</f>
        <v>#DIV/0!</v>
      </c>
      <c r="P19" s="12">
        <v>8</v>
      </c>
      <c r="Q19" s="5" t="s">
        <v>5</v>
      </c>
      <c r="R19" s="16">
        <v>0</v>
      </c>
      <c r="S19" s="17" t="e">
        <f>SUM(R19/R37)</f>
        <v>#DIV/0!</v>
      </c>
      <c r="T19" s="16">
        <v>0</v>
      </c>
      <c r="U19" s="17" t="e">
        <f>SUM(T19/T37)</f>
        <v>#DIV/0!</v>
      </c>
      <c r="V19" s="16">
        <v>0</v>
      </c>
      <c r="W19" s="17" t="e">
        <f>SUM(V19/V37)</f>
        <v>#DIV/0!</v>
      </c>
      <c r="X19" s="16">
        <v>0</v>
      </c>
      <c r="Y19" s="17" t="e">
        <f>SUM(X19/X37)</f>
        <v>#DIV/0!</v>
      </c>
      <c r="Z19" s="16">
        <v>0</v>
      </c>
      <c r="AA19" s="17" t="e">
        <f>SUM(Z19/Z37)</f>
        <v>#DIV/0!</v>
      </c>
      <c r="AB19" s="16">
        <v>0</v>
      </c>
      <c r="AC19" s="17" t="e">
        <f>SUM(AB19/AB37)</f>
        <v>#DIV/0!</v>
      </c>
      <c r="AD19" s="16">
        <f>SUM(D19+F19+H19+J19+L19+N19+R19+T19+V19+X19+Z19+AB19)</f>
        <v>26.249639874987558</v>
      </c>
      <c r="AE19" s="1"/>
      <c r="AF19" s="61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>
        <v>0</v>
      </c>
      <c r="M20" s="17"/>
      <c r="N20" s="16">
        <v>0</v>
      </c>
      <c r="O20" s="17"/>
      <c r="P20" s="12"/>
      <c r="Q20" s="5"/>
      <c r="R20" s="16">
        <v>0</v>
      </c>
      <c r="S20" s="17"/>
      <c r="T20" s="16">
        <v>0</v>
      </c>
      <c r="U20" s="17"/>
      <c r="V20" s="16">
        <v>0</v>
      </c>
      <c r="W20" s="17"/>
      <c r="X20" s="16">
        <v>0</v>
      </c>
      <c r="Y20" s="17"/>
      <c r="Z20" s="16">
        <v>0</v>
      </c>
      <c r="AA20" s="17"/>
      <c r="AB20" s="16">
        <v>0</v>
      </c>
      <c r="AC20" s="17"/>
      <c r="AD20" s="16"/>
      <c r="AE20" s="1"/>
      <c r="AF20" s="61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'[2]JAN-08'!$AF$88*'[1]JAN 08'!$AY20</f>
        <v>2.775944086898279</v>
      </c>
      <c r="E21" s="17">
        <f>SUM(D21/D37)</f>
        <v>0.008939306456543152</v>
      </c>
      <c r="F21" s="16">
        <f>'[2]FEB-08'!$AD$114*'[1]FEB 08'!$AX20</f>
        <v>1.585545874749458</v>
      </c>
      <c r="G21" s="17">
        <f>SUM(F21/F37)</f>
        <v>0.005913716361806199</v>
      </c>
      <c r="H21" s="16">
        <f>'[2]MAR-08'!$AD$121*'[1]MARCH 08'!$BC20</f>
        <v>2.4668305094275973</v>
      </c>
      <c r="I21" s="17">
        <f>SUM(H21/H37)</f>
        <v>0.008777519005141274</v>
      </c>
      <c r="J21" s="16">
        <f>'[2]APR-08'!$AE$107*'[1]APRIL 08'!$AY20</f>
        <v>2.0321477373431294</v>
      </c>
      <c r="K21" s="17">
        <f>SUM(J21/J37)</f>
        <v>0.006080796972539378</v>
      </c>
      <c r="L21" s="16">
        <v>0</v>
      </c>
      <c r="M21" s="17" t="e">
        <f>SUM(L21/L37)</f>
        <v>#DIV/0!</v>
      </c>
      <c r="N21" s="16">
        <v>0</v>
      </c>
      <c r="O21" s="17" t="e">
        <f>SUM(N21/N37)</f>
        <v>#DIV/0!</v>
      </c>
      <c r="P21" s="12">
        <v>9</v>
      </c>
      <c r="Q21" s="5" t="s">
        <v>6</v>
      </c>
      <c r="R21" s="16">
        <v>0</v>
      </c>
      <c r="S21" s="17" t="e">
        <f>SUM(R21/R37)</f>
        <v>#DIV/0!</v>
      </c>
      <c r="T21" s="16">
        <v>0</v>
      </c>
      <c r="U21" s="17" t="e">
        <f>SUM(T21/T37)</f>
        <v>#DIV/0!</v>
      </c>
      <c r="V21" s="16">
        <v>0</v>
      </c>
      <c r="W21" s="17" t="e">
        <f>SUM(V21/V37)</f>
        <v>#DIV/0!</v>
      </c>
      <c r="X21" s="16">
        <v>0</v>
      </c>
      <c r="Y21" s="17" t="e">
        <f>SUM(X21/X37)</f>
        <v>#DIV/0!</v>
      </c>
      <c r="Z21" s="16">
        <v>0</v>
      </c>
      <c r="AA21" s="17" t="e">
        <f>SUM(Z21/Z37)</f>
        <v>#DIV/0!</v>
      </c>
      <c r="AB21" s="16">
        <v>0</v>
      </c>
      <c r="AC21" s="17" t="e">
        <f>SUM(AB21/AB37)</f>
        <v>#DIV/0!</v>
      </c>
      <c r="AD21" s="16">
        <f>SUM(D21+F21+H21+J21+L21+N21+R21+T21+V21+X21+Z21+AB21)</f>
        <v>8.860468208418464</v>
      </c>
      <c r="AE21" s="1"/>
      <c r="AF21" s="61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>
        <v>0</v>
      </c>
      <c r="M22" s="17"/>
      <c r="N22" s="16">
        <v>0</v>
      </c>
      <c r="O22" s="17"/>
      <c r="P22" s="12"/>
      <c r="Q22" s="5"/>
      <c r="R22" s="16">
        <v>0</v>
      </c>
      <c r="S22" s="17"/>
      <c r="T22" s="16">
        <v>0</v>
      </c>
      <c r="U22" s="17"/>
      <c r="V22" s="16">
        <v>0</v>
      </c>
      <c r="W22" s="17"/>
      <c r="X22" s="16">
        <v>0</v>
      </c>
      <c r="Y22" s="17"/>
      <c r="Z22" s="16">
        <v>0</v>
      </c>
      <c r="AA22" s="17"/>
      <c r="AB22" s="16">
        <v>0</v>
      </c>
      <c r="AC22" s="17"/>
      <c r="AD22" s="16"/>
      <c r="AE22" s="1"/>
      <c r="AF22" s="61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'[2]JAN-08'!$AF$88*'[1]JAN 08'!$AY22</f>
        <v>6.707828416669094</v>
      </c>
      <c r="E23" s="17">
        <f>SUM(D23/D37)</f>
        <v>0.02160105967462555</v>
      </c>
      <c r="F23" s="16">
        <f>'[2]FEB-08'!$AD$114*'[1]FEB 08'!$AX22</f>
        <v>5.363867959258805</v>
      </c>
      <c r="G23" s="17">
        <f>SUM(F23/F37)</f>
        <v>0.020005976628237995</v>
      </c>
      <c r="H23" s="16">
        <f>'[2]MAR-08'!$AD$121*'[1]MARCH 08'!$BC22</f>
        <v>5.890754207744499</v>
      </c>
      <c r="I23" s="17">
        <f>SUM(H23/H37)</f>
        <v>0.02096058355670782</v>
      </c>
      <c r="J23" s="16">
        <f>'[2]APR-08'!$AE$107*'[1]APRIL 08'!$AY22</f>
        <v>8.249655069895086</v>
      </c>
      <c r="K23" s="17">
        <f>SUM(J23/J37)</f>
        <v>0.02468544813533007</v>
      </c>
      <c r="L23" s="16">
        <v>0</v>
      </c>
      <c r="M23" s="17" t="e">
        <f>SUM(L23/L37)</f>
        <v>#DIV/0!</v>
      </c>
      <c r="N23" s="16">
        <v>0</v>
      </c>
      <c r="O23" s="17" t="e">
        <f>SUM(N23/N37)</f>
        <v>#DIV/0!</v>
      </c>
      <c r="P23" s="12">
        <v>10</v>
      </c>
      <c r="Q23" s="5" t="s">
        <v>7</v>
      </c>
      <c r="R23" s="16">
        <v>0</v>
      </c>
      <c r="S23" s="17" t="e">
        <f>SUM(R23/R37)</f>
        <v>#DIV/0!</v>
      </c>
      <c r="T23" s="16">
        <v>0</v>
      </c>
      <c r="U23" s="17" t="e">
        <f>SUM(T23/T37)</f>
        <v>#DIV/0!</v>
      </c>
      <c r="V23" s="16">
        <v>0</v>
      </c>
      <c r="W23" s="17" t="e">
        <f>SUM(V23/V37)</f>
        <v>#DIV/0!</v>
      </c>
      <c r="X23" s="16">
        <v>0</v>
      </c>
      <c r="Y23" s="17" t="e">
        <f>SUM(X23/X37)</f>
        <v>#DIV/0!</v>
      </c>
      <c r="Z23" s="16">
        <v>0</v>
      </c>
      <c r="AA23" s="17" t="e">
        <f>SUM(Z23/Z37)</f>
        <v>#DIV/0!</v>
      </c>
      <c r="AB23" s="16">
        <v>0</v>
      </c>
      <c r="AC23" s="17" t="e">
        <f>SUM(AB23/AB37)</f>
        <v>#DIV/0!</v>
      </c>
      <c r="AD23" s="16">
        <f>SUM(D23+F23+H23+J23+L23+N23+R23+T23+V23+X23+Z23+AB23)</f>
        <v>26.212105653567484</v>
      </c>
      <c r="AE23" s="1"/>
      <c r="AF23" s="61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>
        <v>0</v>
      </c>
      <c r="M24" s="17"/>
      <c r="N24" s="16">
        <v>0</v>
      </c>
      <c r="O24" s="17"/>
      <c r="P24" s="12"/>
      <c r="Q24" s="5"/>
      <c r="R24" s="16">
        <v>0</v>
      </c>
      <c r="S24" s="17"/>
      <c r="T24" s="16">
        <v>0</v>
      </c>
      <c r="U24" s="17"/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/>
      <c r="AE24" s="1"/>
      <c r="AF24" s="61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'[2]JAN-08'!$AF$88*'[1]JAN 08'!$AY24</f>
        <v>2.7421940068144095</v>
      </c>
      <c r="E25" s="17">
        <f>SUM(D25/D37)</f>
        <v>0.008830621879563903</v>
      </c>
      <c r="F25" s="16">
        <f>'[2]FEB-08'!$AD$114*'[1]FEB 08'!$AX24</f>
        <v>3.2891643146398333</v>
      </c>
      <c r="G25" s="17">
        <f>SUM(F25/F37)</f>
        <v>0.012267815856938393</v>
      </c>
      <c r="H25" s="16">
        <f>'[2]MAR-08'!$AD$121*'[1]MARCH 08'!$BC24</f>
        <v>3.6122549387112497</v>
      </c>
      <c r="I25" s="17">
        <f>SUM(H25/H37)</f>
        <v>0.012853188030056683</v>
      </c>
      <c r="J25" s="16">
        <f>'[2]APR-08'!$AE$107*'[1]APRIL 08'!$AY24</f>
        <v>3.934583916983505</v>
      </c>
      <c r="K25" s="17">
        <f>SUM(J25/J37)</f>
        <v>0.011773457968108155</v>
      </c>
      <c r="L25" s="16">
        <v>0</v>
      </c>
      <c r="M25" s="17" t="e">
        <f>SUM(L25/L37)</f>
        <v>#DIV/0!</v>
      </c>
      <c r="N25" s="16">
        <v>0</v>
      </c>
      <c r="O25" s="17" t="e">
        <f>SUM(N25/N37)</f>
        <v>#DIV/0!</v>
      </c>
      <c r="P25" s="12">
        <v>11</v>
      </c>
      <c r="Q25" s="5" t="s">
        <v>8</v>
      </c>
      <c r="R25" s="16">
        <v>0</v>
      </c>
      <c r="S25" s="17" t="e">
        <f>SUM(R25/R37)</f>
        <v>#DIV/0!</v>
      </c>
      <c r="T25" s="16">
        <v>0</v>
      </c>
      <c r="U25" s="17" t="e">
        <f>SUM(T25/T37)</f>
        <v>#DIV/0!</v>
      </c>
      <c r="V25" s="16">
        <v>0</v>
      </c>
      <c r="W25" s="17" t="e">
        <f>SUM(V25/V37)</f>
        <v>#DIV/0!</v>
      </c>
      <c r="X25" s="16">
        <v>0</v>
      </c>
      <c r="Y25" s="17" t="e">
        <f>SUM(X25/X37)</f>
        <v>#DIV/0!</v>
      </c>
      <c r="Z25" s="16">
        <v>0</v>
      </c>
      <c r="AA25" s="17" t="e">
        <f>SUM(Z25/Z37)</f>
        <v>#DIV/0!</v>
      </c>
      <c r="AB25" s="16">
        <v>0</v>
      </c>
      <c r="AC25" s="17" t="e">
        <f>SUM(AB25/AB37)</f>
        <v>#DIV/0!</v>
      </c>
      <c r="AD25" s="16">
        <f>SUM(D25+F25+H25+J25+L25+N25+R25+T25+V25+X25+Z25+AB25)</f>
        <v>13.578197177148997</v>
      </c>
      <c r="AE25" s="1"/>
      <c r="AF25" s="61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>
        <v>0</v>
      </c>
      <c r="M26" s="17"/>
      <c r="N26" s="16">
        <v>0</v>
      </c>
      <c r="O26" s="17"/>
      <c r="P26" s="12"/>
      <c r="Q26" s="5"/>
      <c r="R26" s="16">
        <v>0</v>
      </c>
      <c r="S26" s="17"/>
      <c r="T26" s="16">
        <v>0</v>
      </c>
      <c r="U26" s="17"/>
      <c r="V26" s="16">
        <v>0</v>
      </c>
      <c r="W26" s="17"/>
      <c r="X26" s="16">
        <v>0</v>
      </c>
      <c r="Y26" s="17"/>
      <c r="Z26" s="16">
        <v>0</v>
      </c>
      <c r="AA26" s="17"/>
      <c r="AB26" s="16">
        <v>0</v>
      </c>
      <c r="AC26" s="17"/>
      <c r="AD26" s="16"/>
      <c r="AE26" s="1"/>
      <c r="AF26" s="61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'[2]JAN-08'!$AF$88*'[1]JAN 08'!$AY26</f>
        <v>2.1937552054515277</v>
      </c>
      <c r="E27" s="17">
        <f>SUM(D27/D37)</f>
        <v>0.007064497503651123</v>
      </c>
      <c r="F27" s="16">
        <f>'[2]FEB-08'!$AD$114*'[1]FEB 08'!$AX26</f>
        <v>1.6445821573199166</v>
      </c>
      <c r="G27" s="17">
        <f>SUM(F27/F37)</f>
        <v>0.0061339079284691966</v>
      </c>
      <c r="H27" s="16">
        <f>'[2]MAR-08'!$AD$121*'[1]MARCH 08'!$BC26</f>
        <v>2.4081699591408334</v>
      </c>
      <c r="I27" s="17">
        <f>SUM(H27/H37)</f>
        <v>0.00856879202003779</v>
      </c>
      <c r="J27" s="16">
        <f>'[2]APR-08'!$AE$107*'[1]APRIL 08'!$AY26</f>
        <v>1.686250250135788</v>
      </c>
      <c r="K27" s="17">
        <f>SUM(J27/J37)</f>
        <v>0.005045767700617782</v>
      </c>
      <c r="L27" s="16">
        <v>0</v>
      </c>
      <c r="M27" s="17" t="e">
        <f>SUM(L27/L37)</f>
        <v>#DIV/0!</v>
      </c>
      <c r="N27" s="16">
        <v>0</v>
      </c>
      <c r="O27" s="17" t="e">
        <f>SUM(N27/N37)</f>
        <v>#DIV/0!</v>
      </c>
      <c r="P27" s="12">
        <v>12</v>
      </c>
      <c r="Q27" s="5" t="s">
        <v>9</v>
      </c>
      <c r="R27" s="16">
        <v>0</v>
      </c>
      <c r="S27" s="17" t="e">
        <f>SUM(R27/R37)</f>
        <v>#DIV/0!</v>
      </c>
      <c r="T27" s="16">
        <v>0</v>
      </c>
      <c r="U27" s="17" t="e">
        <f>SUM(T27/T37)</f>
        <v>#DIV/0!</v>
      </c>
      <c r="V27" s="16">
        <v>0</v>
      </c>
      <c r="W27" s="17" t="e">
        <f>SUM(V27/V37)</f>
        <v>#DIV/0!</v>
      </c>
      <c r="X27" s="16">
        <v>0</v>
      </c>
      <c r="Y27" s="17" t="e">
        <f>SUM(X27/X37)</f>
        <v>#DIV/0!</v>
      </c>
      <c r="Z27" s="16">
        <v>0</v>
      </c>
      <c r="AA27" s="17" t="e">
        <f>SUM(Z27/Z37)</f>
        <v>#DIV/0!</v>
      </c>
      <c r="AB27" s="16">
        <v>0</v>
      </c>
      <c r="AC27" s="17" t="e">
        <f>SUM(AB27/AB37)</f>
        <v>#DIV/0!</v>
      </c>
      <c r="AD27" s="16">
        <f>SUM(D27+F27+H27+J27+L27+N27+R27+T27+V27+X27+Z27+AB27)</f>
        <v>7.932757572048065</v>
      </c>
      <c r="AE27" s="1"/>
      <c r="AF27" s="61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>
        <v>0</v>
      </c>
      <c r="M28" s="17"/>
      <c r="N28" s="16">
        <v>0</v>
      </c>
      <c r="O28" s="17"/>
      <c r="P28" s="12"/>
      <c r="Q28" s="5"/>
      <c r="R28" s="16">
        <v>0</v>
      </c>
      <c r="S28" s="17"/>
      <c r="T28" s="16">
        <v>0</v>
      </c>
      <c r="U28" s="17"/>
      <c r="V28" s="16">
        <v>0</v>
      </c>
      <c r="W28" s="17"/>
      <c r="X28" s="16">
        <v>0</v>
      </c>
      <c r="Y28" s="17"/>
      <c r="Z28" s="16">
        <v>0</v>
      </c>
      <c r="AA28" s="17"/>
      <c r="AB28" s="16">
        <v>0</v>
      </c>
      <c r="AC28" s="17"/>
      <c r="AD28" s="16"/>
      <c r="AE28" s="1"/>
      <c r="AF28" s="61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'[2]JAN-08'!$AF$88*'[1]JAN 08'!$AY28</f>
        <v>3.501570808701477</v>
      </c>
      <c r="E29" s="17">
        <f>SUM(D29/D37)</f>
        <v>0.011276024861596984</v>
      </c>
      <c r="F29" s="16">
        <f>'[2]FEB-08'!$AD$114*'[1]FEB 08'!$AX28</f>
        <v>2.10000490857774</v>
      </c>
      <c r="G29" s="17">
        <f>SUM(F29/F37)</f>
        <v>0.007832528585583745</v>
      </c>
      <c r="H29" s="16">
        <f>'[2]MAR-08'!$AD$121*'[1]MARCH 08'!$BC28</f>
        <v>3.5875557596431387</v>
      </c>
      <c r="I29" s="17">
        <f>SUM(H29/H37)</f>
        <v>0.01276530298369732</v>
      </c>
      <c r="J29" s="16">
        <f>'[2]APR-08'!$AE$107*'[1]APRIL 08'!$AY28</f>
        <v>5.383029644664246</v>
      </c>
      <c r="K29" s="17">
        <f>SUM(J29/J37)</f>
        <v>0.01610764304427984</v>
      </c>
      <c r="L29" s="16">
        <v>0</v>
      </c>
      <c r="M29" s="17" t="e">
        <f>SUM(L29/L37)</f>
        <v>#DIV/0!</v>
      </c>
      <c r="N29" s="16">
        <v>0</v>
      </c>
      <c r="O29" s="17" t="e">
        <f>SUM(N29/N37)</f>
        <v>#DIV/0!</v>
      </c>
      <c r="P29" s="12">
        <v>13</v>
      </c>
      <c r="Q29" s="5" t="s">
        <v>10</v>
      </c>
      <c r="R29" s="16">
        <v>0</v>
      </c>
      <c r="S29" s="17" t="e">
        <f>SUM(R29/R37)</f>
        <v>#DIV/0!</v>
      </c>
      <c r="T29" s="16">
        <v>0</v>
      </c>
      <c r="U29" s="17" t="e">
        <f>SUM(T29/T37)</f>
        <v>#DIV/0!</v>
      </c>
      <c r="V29" s="16">
        <v>0</v>
      </c>
      <c r="W29" s="17" t="e">
        <f>SUM(V29/V37)</f>
        <v>#DIV/0!</v>
      </c>
      <c r="X29" s="16">
        <v>0</v>
      </c>
      <c r="Y29" s="17" t="e">
        <f>SUM(X29/X37)</f>
        <v>#DIV/0!</v>
      </c>
      <c r="Z29" s="16">
        <v>0</v>
      </c>
      <c r="AA29" s="17" t="e">
        <f>SUM(Z29/Z37)</f>
        <v>#DIV/0!</v>
      </c>
      <c r="AB29" s="16">
        <v>0</v>
      </c>
      <c r="AC29" s="17" t="e">
        <f>SUM(AB29/AB37)</f>
        <v>#DIV/0!</v>
      </c>
      <c r="AD29" s="16">
        <f>SUM(D29+F29+H29+J29+L29+N29+R29+T29+V29+X29+Z29+AB29)</f>
        <v>14.572161121586602</v>
      </c>
      <c r="AE29" s="1"/>
      <c r="AF29" s="61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>
        <v>0</v>
      </c>
      <c r="M30" s="17"/>
      <c r="N30" s="16">
        <v>0</v>
      </c>
      <c r="O30" s="17"/>
      <c r="P30" s="12"/>
      <c r="Q30" s="5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/>
      <c r="AE30" s="1"/>
      <c r="AF30" s="61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>
        <v>0</v>
      </c>
      <c r="M31" s="17"/>
      <c r="N31" s="16">
        <v>0</v>
      </c>
      <c r="O31" s="17"/>
      <c r="P31" s="12">
        <v>14</v>
      </c>
      <c r="Q31" s="5" t="s">
        <v>11</v>
      </c>
      <c r="R31" s="16">
        <v>0</v>
      </c>
      <c r="S31" s="17"/>
      <c r="T31" s="16">
        <v>0</v>
      </c>
      <c r="U31" s="17"/>
      <c r="V31" s="16">
        <v>0</v>
      </c>
      <c r="W31" s="17"/>
      <c r="X31" s="16">
        <v>0</v>
      </c>
      <c r="Y31" s="17"/>
      <c r="Z31" s="16">
        <v>0</v>
      </c>
      <c r="AA31" s="17"/>
      <c r="AB31" s="16">
        <v>0</v>
      </c>
      <c r="AC31" s="17"/>
      <c r="AD31" s="16"/>
      <c r="AE31" s="1"/>
      <c r="AF31" s="61"/>
    </row>
    <row r="32" spans="1:32" s="33" customFormat="1" ht="12.75">
      <c r="A32" s="12"/>
      <c r="B32" s="5" t="s">
        <v>26</v>
      </c>
      <c r="C32" s="15">
        <v>925</v>
      </c>
      <c r="D32" s="16">
        <f>'[2]JAN-08'!$AF$88*'[1]JAN 08'!$AY31</f>
        <v>68.02750516904976</v>
      </c>
      <c r="E32" s="17">
        <f>SUM(D32/D37)</f>
        <v>0.21906735047379677</v>
      </c>
      <c r="F32" s="16">
        <f>'[2]FEB-08'!$AD$114*'[1]FEB 08'!$AX31</f>
        <v>73.26824354726551</v>
      </c>
      <c r="G32" s="17">
        <f>SUM(F32/F37)</f>
        <v>0.2732734621978264</v>
      </c>
      <c r="H32" s="16">
        <f>'[2]MAR-08'!$AD$121*'[1]MARCH 08'!$BC31</f>
        <v>70.62421514788021</v>
      </c>
      <c r="I32" s="17">
        <f>SUM(H32/H37)</f>
        <v>0.2512963044338005</v>
      </c>
      <c r="J32" s="16">
        <f>'[2]APR-08'!$AE$107*'[1]APRIL 08'!$AY31</f>
        <v>76.74600497412881</v>
      </c>
      <c r="K32" s="17">
        <f>SUM(J32/J37)</f>
        <v>0.22964711970760415</v>
      </c>
      <c r="L32" s="16">
        <v>0</v>
      </c>
      <c r="M32" s="17" t="e">
        <f>SUM(L32/L37)</f>
        <v>#DIV/0!</v>
      </c>
      <c r="N32" s="16">
        <v>0</v>
      </c>
      <c r="O32" s="17" t="e">
        <f>SUM(N32/N37)</f>
        <v>#DIV/0!</v>
      </c>
      <c r="P32" s="12"/>
      <c r="Q32" s="5" t="s">
        <v>26</v>
      </c>
      <c r="R32" s="16">
        <v>0</v>
      </c>
      <c r="S32" s="17" t="e">
        <f>SUM(R32/R37)</f>
        <v>#DIV/0!</v>
      </c>
      <c r="T32" s="16">
        <v>0</v>
      </c>
      <c r="U32" s="17" t="e">
        <f>SUM(T32/T37)</f>
        <v>#DIV/0!</v>
      </c>
      <c r="V32" s="16">
        <v>0</v>
      </c>
      <c r="W32" s="17" t="e">
        <f>SUM(V32/V37)</f>
        <v>#DIV/0!</v>
      </c>
      <c r="X32" s="16">
        <v>0</v>
      </c>
      <c r="Y32" s="17" t="e">
        <f>SUM(X32/X37)</f>
        <v>#DIV/0!</v>
      </c>
      <c r="Z32" s="16">
        <v>0</v>
      </c>
      <c r="AA32" s="17" t="e">
        <f>SUM(Z32/Z37)</f>
        <v>#DIV/0!</v>
      </c>
      <c r="AB32" s="16">
        <v>0</v>
      </c>
      <c r="AC32" s="17" t="e">
        <f>SUM(AB32/AB37)</f>
        <v>#DIV/0!</v>
      </c>
      <c r="AD32" s="16">
        <f>SUM(D32+F32+H32+J32+L32+N32+R32+T32+V32+X32+Z32+AB32)</f>
        <v>288.6659688383243</v>
      </c>
      <c r="AE32" s="1"/>
      <c r="AF32" s="61"/>
    </row>
    <row r="33" spans="1:32" s="33" customFormat="1" ht="12.75">
      <c r="A33" s="12"/>
      <c r="B33" s="5" t="s">
        <v>27</v>
      </c>
      <c r="C33" s="15">
        <v>925</v>
      </c>
      <c r="D33" s="16">
        <f>'[2]JAN-08'!$AF$88*'[1]JAN 08'!$AY32</f>
        <v>24.257870060281313</v>
      </c>
      <c r="E33" s="17">
        <f>SUM(D33/D37)</f>
        <v>0.07811703970383452</v>
      </c>
      <c r="F33" s="16">
        <f>'[2]FEB-08'!$AD$114*'[1]FEB 08'!$AX32</f>
        <v>21.08438663230662</v>
      </c>
      <c r="G33" s="17">
        <f>SUM(F33/F37)</f>
        <v>0.07863984523678456</v>
      </c>
      <c r="H33" s="16">
        <f>'[2]MAR-08'!$AD$121*'[1]MARCH 08'!$BC32</f>
        <v>24.313254395171878</v>
      </c>
      <c r="I33" s="17">
        <f>SUM(H33/H37)</f>
        <v>0.08651184250999693</v>
      </c>
      <c r="J33" s="16">
        <f>'[2]APR-08'!$AE$107*'[1]APRIL 08'!$AY32</f>
        <v>24.861381893027644</v>
      </c>
      <c r="K33" s="17">
        <f>SUM(J33/J37)</f>
        <v>0.07439272891936473</v>
      </c>
      <c r="L33" s="16">
        <v>0</v>
      </c>
      <c r="M33" s="17" t="e">
        <f>SUM(L33/L37)</f>
        <v>#DIV/0!</v>
      </c>
      <c r="N33" s="16">
        <v>0</v>
      </c>
      <c r="O33" s="17" t="e">
        <f>SUM(N33/N37)</f>
        <v>#DIV/0!</v>
      </c>
      <c r="P33" s="12"/>
      <c r="Q33" s="5" t="s">
        <v>27</v>
      </c>
      <c r="R33" s="16">
        <v>0</v>
      </c>
      <c r="S33" s="17" t="e">
        <f>SUM(R33/R37)</f>
        <v>#DIV/0!</v>
      </c>
      <c r="T33" s="16">
        <v>0</v>
      </c>
      <c r="U33" s="17" t="e">
        <f>SUM(T33/T37)</f>
        <v>#DIV/0!</v>
      </c>
      <c r="V33" s="16">
        <v>0</v>
      </c>
      <c r="W33" s="17" t="e">
        <f>SUM(V33/V37)</f>
        <v>#DIV/0!</v>
      </c>
      <c r="X33" s="16">
        <v>0</v>
      </c>
      <c r="Y33" s="17" t="e">
        <f>SUM(X33/X37)</f>
        <v>#DIV/0!</v>
      </c>
      <c r="Z33" s="16">
        <v>0</v>
      </c>
      <c r="AA33" s="17" t="e">
        <f>SUM(Z33/Z37)</f>
        <v>#DIV/0!</v>
      </c>
      <c r="AB33" s="16">
        <v>0</v>
      </c>
      <c r="AC33" s="17" t="e">
        <f>SUM(AB33/AB37)</f>
        <v>#DIV/0!</v>
      </c>
      <c r="AD33" s="16">
        <f>SUM(D33+F33+H33+J33+L33+N33+R33+T33+V33+X33+Z33+AB33)</f>
        <v>94.51689298078746</v>
      </c>
      <c r="AE33" s="1"/>
      <c r="AF33" s="61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>
        <v>0</v>
      </c>
      <c r="M34" s="17"/>
      <c r="N34" s="16">
        <v>0</v>
      </c>
      <c r="O34" s="17"/>
      <c r="P34" s="12"/>
      <c r="Q34" s="5"/>
      <c r="R34" s="16">
        <v>0</v>
      </c>
      <c r="S34" s="17"/>
      <c r="T34" s="16">
        <v>0</v>
      </c>
      <c r="U34" s="17"/>
      <c r="V34" s="16">
        <v>0</v>
      </c>
      <c r="W34" s="17"/>
      <c r="X34" s="16">
        <v>0</v>
      </c>
      <c r="Y34" s="17"/>
      <c r="Z34" s="16">
        <v>0</v>
      </c>
      <c r="AA34" s="17"/>
      <c r="AB34" s="16">
        <v>0</v>
      </c>
      <c r="AC34" s="17"/>
      <c r="AD34" s="16"/>
      <c r="AE34" s="1"/>
      <c r="AF34" s="61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'[2]JAN-08'!$AF$88*'[1]JAN 08'!$AY34</f>
        <v>3.3222735082559187</v>
      </c>
      <c r="E35" s="17">
        <f>SUM(D35/D37)</f>
        <v>0.010698638046394727</v>
      </c>
      <c r="F35" s="16">
        <f>'[2]FEB-08'!$AD$114*'[1]FEB 08'!$AX34</f>
        <v>2.846392195361394</v>
      </c>
      <c r="G35" s="17">
        <f>SUM(F35/F37)</f>
        <v>0.010616379106965916</v>
      </c>
      <c r="H35" s="16">
        <f>'[2]MAR-08'!$AD$121*'[1]MARCH 08'!$BC34</f>
        <v>3.2417672526895833</v>
      </c>
      <c r="I35" s="17">
        <f>SUM(H35/H37)</f>
        <v>0.011534912334666254</v>
      </c>
      <c r="J35" s="16">
        <f>'[2]APR-08'!$AE$107*'[1]APRIL 08'!$AY34</f>
        <v>3.404928389697264</v>
      </c>
      <c r="K35" s="17">
        <f>SUM(J35/J37)</f>
        <v>0.010188569395478212</v>
      </c>
      <c r="L35" s="16">
        <v>0</v>
      </c>
      <c r="M35" s="17" t="e">
        <f>SUM(L35/L37)</f>
        <v>#DIV/0!</v>
      </c>
      <c r="N35" s="16">
        <v>0</v>
      </c>
      <c r="O35" s="17" t="e">
        <f>SUM(N35/N37)</f>
        <v>#DIV/0!</v>
      </c>
      <c r="P35" s="12">
        <v>15</v>
      </c>
      <c r="Q35" s="5" t="s">
        <v>28</v>
      </c>
      <c r="R35" s="16">
        <v>0</v>
      </c>
      <c r="S35" s="17" t="e">
        <f>SUM(R35/R37)</f>
        <v>#DIV/0!</v>
      </c>
      <c r="T35" s="16">
        <v>0</v>
      </c>
      <c r="U35" s="17" t="e">
        <f>SUM(T35/T37)</f>
        <v>#DIV/0!</v>
      </c>
      <c r="V35" s="16">
        <v>0</v>
      </c>
      <c r="W35" s="17" t="e">
        <f>SUM(V35/V37)</f>
        <v>#DIV/0!</v>
      </c>
      <c r="X35" s="16">
        <v>0</v>
      </c>
      <c r="Y35" s="17" t="e">
        <f>SUM(X35/X37)</f>
        <v>#DIV/0!</v>
      </c>
      <c r="Z35" s="16">
        <v>0</v>
      </c>
      <c r="AA35" s="17" t="e">
        <f>SUM(Z35/Z37)</f>
        <v>#DIV/0!</v>
      </c>
      <c r="AB35" s="16">
        <v>0</v>
      </c>
      <c r="AC35" s="17" t="e">
        <f>SUM(AB35/AB37)</f>
        <v>#DIV/0!</v>
      </c>
      <c r="AD35" s="16">
        <f>SUM(D35+F35+H35+J35+L35+N35+R35+T35+V35+X35+Z35+AB35)</f>
        <v>12.81536134600416</v>
      </c>
      <c r="AE35" s="1"/>
      <c r="AF35" s="61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>
        <v>0</v>
      </c>
      <c r="M36" s="17"/>
      <c r="N36" s="16">
        <v>0</v>
      </c>
      <c r="O36" s="17"/>
      <c r="P36" s="12"/>
      <c r="Q36" s="5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>
        <v>0</v>
      </c>
      <c r="AC36" s="17"/>
      <c r="AD36" s="16"/>
      <c r="AE36" s="1"/>
      <c r="AF36" s="61"/>
    </row>
    <row r="37" spans="1:32" s="33" customFormat="1" ht="13.5" thickBot="1">
      <c r="A37" s="19"/>
      <c r="B37" s="20" t="s">
        <v>30</v>
      </c>
      <c r="C37" s="21"/>
      <c r="D37" s="22">
        <f>SUM(D5:D36)</f>
        <v>310.53237747167947</v>
      </c>
      <c r="E37" s="67">
        <f>SUM(E5:E36)-E39</f>
        <v>0.9397835467477498</v>
      </c>
      <c r="F37" s="22">
        <f>SUM(F5:F36)</f>
        <v>268.1132772937375</v>
      </c>
      <c r="G37" s="67">
        <f>SUM(G5:G36)-G39</f>
        <v>0.9752686868586697</v>
      </c>
      <c r="H37" s="22">
        <f>SUM(H5:H36)</f>
        <v>281.0396090265023</v>
      </c>
      <c r="I37" s="67">
        <f>'2008 WO chip'!I37</f>
        <v>0.952390701529903</v>
      </c>
      <c r="J37" s="22">
        <f>SUM(J5:J36)</f>
        <v>334.1910191246678</v>
      </c>
      <c r="K37" s="67">
        <f>'2008 WO chip'!K37</f>
        <v>0.9558713678010939</v>
      </c>
      <c r="L37" s="22">
        <f>SUM(L5:L36)</f>
        <v>0</v>
      </c>
      <c r="M37" s="67">
        <f>'2008 WO chip'!M37</f>
        <v>0.9482159560350942</v>
      </c>
      <c r="N37" s="16">
        <v>0</v>
      </c>
      <c r="O37" s="67">
        <f>'2008 WO chip'!O37</f>
        <v>0.965646800278508</v>
      </c>
      <c r="P37" s="19"/>
      <c r="Q37" s="20" t="s">
        <v>30</v>
      </c>
      <c r="R37" s="22">
        <f>SUM(R5:R36)</f>
        <v>0</v>
      </c>
      <c r="S37" s="67">
        <f>'2008 WO chip'!S37</f>
        <v>0.9565154252898151</v>
      </c>
      <c r="T37" s="22">
        <f>SUM(T5:T36)</f>
        <v>0</v>
      </c>
      <c r="U37" s="67">
        <f>'2008 WO chip'!U37</f>
        <v>1</v>
      </c>
      <c r="V37" s="22">
        <f>SUM(V5:V36)</f>
        <v>0</v>
      </c>
      <c r="W37" s="67">
        <f>'2008 WO chip'!W37</f>
        <v>0.9485257029177285</v>
      </c>
      <c r="X37" s="22">
        <f>SUM(X5:X36)</f>
        <v>0</v>
      </c>
      <c r="Y37" s="67">
        <f>'2008 WO chip'!Y37</f>
        <v>0.9343894297749024</v>
      </c>
      <c r="Z37" s="22">
        <f>SUM(Z5:Z36)</f>
        <v>0</v>
      </c>
      <c r="AA37" s="44">
        <f>'2008 WO chip'!AA37</f>
        <v>0.9492189331541472</v>
      </c>
      <c r="AB37" s="22">
        <v>0</v>
      </c>
      <c r="AC37" s="67">
        <f>'2008 WO chip'!AC37</f>
        <v>0.95948414387976</v>
      </c>
      <c r="AD37" s="22">
        <f>SUM(D37+F37+H37+J37+L37+N37+R37+T37+V37+X37+Z37+AB37)</f>
        <v>1193.8762829165871</v>
      </c>
      <c r="AE37" s="1"/>
      <c r="AF37" s="61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3"/>
      <c r="W38" s="3"/>
      <c r="X38" s="63"/>
      <c r="Y38" s="3"/>
      <c r="Z38" s="1"/>
      <c r="AA38" s="3"/>
      <c r="AB38" s="1"/>
      <c r="AC38" s="3"/>
      <c r="AD38" s="63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'[2]JAN-08'!$AF$88*'[1]JAN 08'!$AY$36-'[2]JAN-08'!$AI$95</f>
        <v>18.699158391333462</v>
      </c>
      <c r="E39" s="17">
        <f>D39/$D37</f>
        <v>0.06021645325225008</v>
      </c>
      <c r="F39" s="16">
        <f>'[2]FEB-08'!$AD$114*'[1]FEB 08'!$AX$36-'[2]FEB-08'!$AF$122</f>
        <v>7.679873467773817</v>
      </c>
      <c r="G39" s="17">
        <f>F39/$D37</f>
        <v>0.02473131314133007</v>
      </c>
      <c r="H39" s="16">
        <f>'[2]MAR-08'!$AD$121*'[1]MARCH 08'!$BC$36-'[2]MAR-08'!$AG$129</f>
        <v>9.804435063308198</v>
      </c>
      <c r="I39" s="17">
        <f>SUM(H39/H37)</f>
        <v>0.034886310500039264</v>
      </c>
      <c r="J39" s="16">
        <f>'[2]APR-08'!$AE$107*'[1]APRIL 08'!$AY$36-'[2]APR-08'!$AG$115</f>
        <v>14.11206311997941</v>
      </c>
      <c r="K39" s="17">
        <f>SUM(J39/J37)</f>
        <v>0.04222753548836391</v>
      </c>
      <c r="L39" s="16">
        <v>0</v>
      </c>
      <c r="M39" s="17" t="e">
        <f>SUM(L39/L37)</f>
        <v>#DIV/0!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>SUM(D39+F39+H39+J39+L39+N39+R39+T39+V39+X39+Z39+AB39)</f>
        <v>50.29553004239489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46</v>
      </c>
      <c r="B42" s="1"/>
      <c r="C42" s="2"/>
      <c r="D42" s="1"/>
      <c r="E42" s="3"/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92.07+279.92+436.41-336</f>
        <v>472.4000000000001</v>
      </c>
      <c r="E44" s="17">
        <f>D44/$D52</f>
        <v>0.34817730214183584</v>
      </c>
      <c r="F44" s="16">
        <f>315.94+68.86+182.84</f>
        <v>567.64</v>
      </c>
      <c r="G44" s="17">
        <f>SUM(F44/F52)</f>
        <v>0.44360737730540795</v>
      </c>
      <c r="H44" s="16">
        <f>257.54+290.58+23.24</f>
        <v>571.36</v>
      </c>
      <c r="I44" s="17">
        <f>SUM(H44/H52)</f>
        <v>0.46688893247041907</v>
      </c>
      <c r="J44" s="16">
        <f>67.7+182.65+312.82</f>
        <v>563.1700000000001</v>
      </c>
      <c r="K44" s="17">
        <f>SUM(J44/J52)</f>
        <v>0.42232154239563263</v>
      </c>
      <c r="L44" s="16">
        <v>0</v>
      </c>
      <c r="M44" s="17" t="e">
        <f>SUM(L44/L52)</f>
        <v>#DIV/0!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4" t="e">
        <f>+AB44/AB$54</f>
        <v>#DIV/0!</v>
      </c>
      <c r="AD44" s="16">
        <f aca="true" t="shared" si="0" ref="AD44:AD50">SUM(D44+F44+H44+J44+L44+N44+R44+T44+V44+X44+Z44+AB44)</f>
        <v>2174.57</v>
      </c>
      <c r="AE44" s="4"/>
      <c r="AF44" s="55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191.66</v>
      </c>
      <c r="E45" s="17">
        <f>D45/$D52</f>
        <v>0.1412609266056398</v>
      </c>
      <c r="F45" s="16">
        <v>366.12</v>
      </c>
      <c r="G45" s="17">
        <f>SUM(F45/F52)</f>
        <v>0.286120662707096</v>
      </c>
      <c r="H45" s="16">
        <v>195.12</v>
      </c>
      <c r="I45" s="17">
        <f>SUM(H45/H52)</f>
        <v>0.15944302804471466</v>
      </c>
      <c r="J45" s="16">
        <v>216.98</v>
      </c>
      <c r="K45" s="17">
        <f>SUM(J45/J52)</f>
        <v>0.16271344046913783</v>
      </c>
      <c r="L45" s="16">
        <v>0</v>
      </c>
      <c r="M45" s="17" t="e">
        <f>SUM(L45/L52)</f>
        <v>#DIV/0!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4" t="e">
        <f>+AB45/AB$54</f>
        <v>#DIV/0!</v>
      </c>
      <c r="AD45" s="16">
        <f t="shared" si="0"/>
        <v>969.88</v>
      </c>
      <c r="AE45" s="4"/>
      <c r="AF45" s="55"/>
    </row>
    <row r="46" spans="1:32" s="39" customFormat="1" ht="17.25" customHeight="1">
      <c r="A46" s="12">
        <v>3</v>
      </c>
      <c r="B46" s="45" t="s">
        <v>35</v>
      </c>
      <c r="C46" s="51" t="s">
        <v>12</v>
      </c>
      <c r="D46" s="16">
        <f>21.3+21.09+23.08+67.39+189.86+36.97</f>
        <v>359.69000000000005</v>
      </c>
      <c r="E46" s="52">
        <f>D46/$D52</f>
        <v>0.2651056177125252</v>
      </c>
      <c r="F46" s="16">
        <f>20.66+20.66+22.57+9.89+56.7+9.68</f>
        <v>140.16000000000003</v>
      </c>
      <c r="G46" s="52">
        <f>SUM(F46/F52)</f>
        <v>0.10953422944670212</v>
      </c>
      <c r="H46" s="16">
        <f>159.9+14.78</f>
        <v>174.68</v>
      </c>
      <c r="I46" s="52">
        <f>SUM(H46/H52)</f>
        <v>0.14274040661567627</v>
      </c>
      <c r="J46" s="16">
        <f>17.18+45.14+109.74+38.48</f>
        <v>210.54</v>
      </c>
      <c r="K46" s="52">
        <f>SUM(J46/J52)</f>
        <v>0.1578840803593524</v>
      </c>
      <c r="L46" s="16">
        <v>0</v>
      </c>
      <c r="M46" s="52" t="e">
        <f>SUM(L46/L52)</f>
        <v>#DIV/0!</v>
      </c>
      <c r="N46" s="16">
        <v>0</v>
      </c>
      <c r="O46" s="52" t="e">
        <f>SUM(N46/N52)</f>
        <v>#DIV/0!</v>
      </c>
      <c r="P46" s="12">
        <v>3</v>
      </c>
      <c r="Q46" s="45" t="s">
        <v>35</v>
      </c>
      <c r="R46" s="16">
        <v>0</v>
      </c>
      <c r="S46" s="52" t="e">
        <f>SUM(R46/R52)</f>
        <v>#DIV/0!</v>
      </c>
      <c r="T46" s="16">
        <v>0</v>
      </c>
      <c r="U46" s="52" t="e">
        <f>SUM(T46/T52)</f>
        <v>#DIV/0!</v>
      </c>
      <c r="V46" s="16">
        <v>0</v>
      </c>
      <c r="W46" s="52" t="e">
        <f>+V46/V$52</f>
        <v>#DIV/0!</v>
      </c>
      <c r="X46" s="16">
        <v>0</v>
      </c>
      <c r="Y46" s="52" t="e">
        <f>+X46/X$52</f>
        <v>#DIV/0!</v>
      </c>
      <c r="Z46" s="16">
        <v>0</v>
      </c>
      <c r="AA46" s="52" t="e">
        <f>+Z46/Z$54</f>
        <v>#DIV/0!</v>
      </c>
      <c r="AB46" s="16">
        <v>0</v>
      </c>
      <c r="AC46" s="65" t="e">
        <f>+AB46/AB$54</f>
        <v>#DIV/0!</v>
      </c>
      <c r="AD46" s="16">
        <f t="shared" si="0"/>
        <v>885.07</v>
      </c>
      <c r="AE46" s="4"/>
      <c r="AF46" s="55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78.34</v>
      </c>
      <c r="E47" s="17">
        <f>D47/$D52</f>
        <v>0.05773964828490986</v>
      </c>
      <c r="F47" s="16">
        <v>61.3</v>
      </c>
      <c r="G47" s="17">
        <f>SUM(F47/F52)</f>
        <v>0.047905595498593315</v>
      </c>
      <c r="H47" s="16">
        <v>66</v>
      </c>
      <c r="I47" s="17">
        <f>SUM(H47/H52)</f>
        <v>0.053932143557560305</v>
      </c>
      <c r="J47" s="16">
        <v>71.1</v>
      </c>
      <c r="K47" s="17">
        <f>SUM(J47/J52)</f>
        <v>0.053317935373563</v>
      </c>
      <c r="L47" s="16">
        <v>0</v>
      </c>
      <c r="M47" s="17" t="e">
        <f>SUM(L47/L52)</f>
        <v>#DIV/0!</v>
      </c>
      <c r="N47" s="16">
        <v>0</v>
      </c>
      <c r="O47" s="17" t="e">
        <f>SUM(N47/N52)</f>
        <v>#DIV/0!</v>
      </c>
      <c r="P47" s="60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5" t="e">
        <f>+AB47/AB$54</f>
        <v>#DIV/0!</v>
      </c>
      <c r="AD47" s="16">
        <f t="shared" si="0"/>
        <v>276.74</v>
      </c>
      <c r="AE47" s="4"/>
      <c r="AF47" s="55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10.04</v>
      </c>
      <c r="E48" s="17">
        <f>D48/$D52</f>
        <v>0.007399873229263401</v>
      </c>
      <c r="F48" s="16">
        <v>0</v>
      </c>
      <c r="G48" s="17">
        <f>SUM(F48/F52)</f>
        <v>0</v>
      </c>
      <c r="H48" s="16">
        <v>6.5</v>
      </c>
      <c r="I48" s="17">
        <f>SUM(H48/H52)</f>
        <v>0.005311498986729424</v>
      </c>
      <c r="J48" s="16">
        <v>17.25</v>
      </c>
      <c r="K48" s="17">
        <f>SUM(J48/J52)</f>
        <v>0.012935786008353893</v>
      </c>
      <c r="L48" s="16">
        <v>0</v>
      </c>
      <c r="M48" s="17" t="e">
        <f>SUM(L48/L52)</f>
        <v>#DIV/0!</v>
      </c>
      <c r="N48" s="16">
        <v>0</v>
      </c>
      <c r="O48" s="17" t="e">
        <f>SUM(N48/N52)</f>
        <v>#DIV/0!</v>
      </c>
      <c r="P48" s="60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0"/>
        <v>33.79</v>
      </c>
      <c r="AE48" s="4"/>
      <c r="AF48" s="55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52"/>
      <c r="F49" s="16"/>
      <c r="G49" s="52"/>
      <c r="H49" s="16"/>
      <c r="I49" s="52"/>
      <c r="J49" s="16"/>
      <c r="K49" s="52"/>
      <c r="L49" s="16">
        <v>0</v>
      </c>
      <c r="M49" s="52"/>
      <c r="N49" s="16">
        <v>0</v>
      </c>
      <c r="O49" s="52"/>
      <c r="P49" s="60">
        <v>6</v>
      </c>
      <c r="Q49" s="5" t="s">
        <v>43</v>
      </c>
      <c r="R49" s="16">
        <v>0</v>
      </c>
      <c r="S49" s="52"/>
      <c r="T49" s="16">
        <v>0</v>
      </c>
      <c r="U49" s="52" t="e">
        <f>SUM(T49/T52)</f>
        <v>#DIV/0!</v>
      </c>
      <c r="V49" s="16">
        <v>0</v>
      </c>
      <c r="W49" s="52" t="e">
        <f>SUM(V49/V52)</f>
        <v>#DIV/0!</v>
      </c>
      <c r="X49" s="16">
        <v>0</v>
      </c>
      <c r="Y49" s="52" t="e">
        <f>SUM(X49/X52)</f>
        <v>#DIV/0!</v>
      </c>
      <c r="Z49" s="16">
        <v>0</v>
      </c>
      <c r="AA49" s="52" t="e">
        <f>SUM(Z49/Z52)</f>
        <v>#DIV/0!</v>
      </c>
      <c r="AB49" s="16">
        <v>0</v>
      </c>
      <c r="AC49" s="52" t="e">
        <f>SUM(AB49/AB52)</f>
        <v>#DIV/0!</v>
      </c>
      <c r="AD49" s="16"/>
      <c r="AE49" s="4"/>
      <c r="AF49" s="55"/>
    </row>
    <row r="50" spans="1:32" s="39" customFormat="1" ht="16.5" customHeight="1">
      <c r="A50" s="12">
        <v>7</v>
      </c>
      <c r="B50" s="5" t="s">
        <v>45</v>
      </c>
      <c r="C50" s="15" t="s">
        <v>12</v>
      </c>
      <c r="D50" s="16">
        <v>244.65</v>
      </c>
      <c r="E50" s="68"/>
      <c r="F50" s="16">
        <v>144.38</v>
      </c>
      <c r="G50" s="68"/>
      <c r="H50" s="16">
        <v>210.1</v>
      </c>
      <c r="I50" s="68"/>
      <c r="J50" s="16">
        <v>254.47</v>
      </c>
      <c r="K50" s="68"/>
      <c r="L50" s="16">
        <v>0</v>
      </c>
      <c r="M50" s="68"/>
      <c r="N50" s="16">
        <v>0</v>
      </c>
      <c r="O50" s="68"/>
      <c r="P50" s="12">
        <v>7</v>
      </c>
      <c r="Q50" s="5" t="s">
        <v>44</v>
      </c>
      <c r="R50" s="16">
        <v>0</v>
      </c>
      <c r="S50" s="68"/>
      <c r="T50" s="16">
        <v>0</v>
      </c>
      <c r="U50" s="68"/>
      <c r="V50" s="16">
        <v>0</v>
      </c>
      <c r="W50" s="68"/>
      <c r="X50" s="16">
        <v>0</v>
      </c>
      <c r="Y50" s="68"/>
      <c r="Z50" s="16">
        <v>0</v>
      </c>
      <c r="AA50" s="68"/>
      <c r="AB50" s="16">
        <v>0</v>
      </c>
      <c r="AC50" s="68"/>
      <c r="AD50" s="16">
        <f t="shared" si="0"/>
        <v>853.6</v>
      </c>
      <c r="AE50" s="4"/>
      <c r="AF50" s="55"/>
    </row>
    <row r="51" spans="1:32" s="33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55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3" customFormat="1" ht="13.5" thickBot="1">
      <c r="A52" s="19"/>
      <c r="B52" s="20" t="s">
        <v>15</v>
      </c>
      <c r="C52" s="57"/>
      <c r="D52" s="16">
        <f>SUM(D44:D51)</f>
        <v>1356.7800000000002</v>
      </c>
      <c r="E52" s="58"/>
      <c r="F52" s="16">
        <f>SUM(F44:F50)</f>
        <v>1279.6</v>
      </c>
      <c r="G52" s="58"/>
      <c r="H52" s="16">
        <f>SUM(H44:H51)</f>
        <v>1223.76</v>
      </c>
      <c r="I52" s="58"/>
      <c r="J52" s="16">
        <f>SUM(J44:J51)</f>
        <v>1333.51</v>
      </c>
      <c r="K52" s="58"/>
      <c r="L52" s="16">
        <f>SUM(L44:L51)</f>
        <v>0</v>
      </c>
      <c r="M52" s="58"/>
      <c r="N52" s="16">
        <f>SUM(N44:N51)</f>
        <v>0</v>
      </c>
      <c r="O52" s="58"/>
      <c r="P52" s="59"/>
      <c r="Q52" s="53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1667.3123774716796</v>
      </c>
      <c r="E54" s="23"/>
      <c r="F54" s="22">
        <f>F37+F52</f>
        <v>1547.7132772937375</v>
      </c>
      <c r="G54" s="23"/>
      <c r="H54" s="22">
        <f>H37+H52</f>
        <v>1504.7996090265024</v>
      </c>
      <c r="I54" s="23"/>
      <c r="J54" s="22">
        <f>J37+J52</f>
        <v>1667.7010191246677</v>
      </c>
      <c r="K54" s="23"/>
      <c r="L54" s="22">
        <f>L37+L52</f>
        <v>0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12336.046282916588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0.011215149988683558</v>
      </c>
      <c r="E55" s="27"/>
      <c r="F55" s="27">
        <f>F39/F54</f>
        <v>0.004962077653816152</v>
      </c>
      <c r="G55" s="28" t="s">
        <v>0</v>
      </c>
      <c r="H55" s="27">
        <f>H39/H54</f>
        <v>0.006515442325008953</v>
      </c>
      <c r="I55" s="28"/>
      <c r="J55" s="27">
        <f>J39/J54</f>
        <v>0.00846198626621123</v>
      </c>
      <c r="K55" s="28"/>
      <c r="L55" s="27" t="e">
        <f>L39/L54</f>
        <v>#DIV/0!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sheetProtection/>
  <printOptions horizontalCentered="1" verticalCentered="1"/>
  <pageMargins left="0" right="0" top="0" bottom="0" header="0" footer="0"/>
  <pageSetup fitToHeight="2" horizontalDpi="600" verticalDpi="600" orientation="landscape" scale="7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view="pageBreakPreview" zoomScaleSheetLayoutView="100" zoomScalePageLayoutView="0" workbookViewId="0" topLeftCell="A38">
      <selection activeCell="L1" sqref="L1:AC16384"/>
    </sheetView>
  </sheetViews>
  <sheetFormatPr defaultColWidth="9.140625" defaultRowHeight="12.75"/>
  <cols>
    <col min="1" max="1" width="9.28125" style="0" bestFit="1" customWidth="1"/>
    <col min="2" max="2" width="29.7109375" style="0" customWidth="1"/>
    <col min="3" max="4" width="9.28125" style="0" customWidth="1"/>
    <col min="5" max="5" width="8.57421875" style="0" customWidth="1"/>
    <col min="6" max="6" width="9.28125" style="0" customWidth="1"/>
    <col min="7" max="7" width="10.00390625" style="0" customWidth="1"/>
    <col min="8" max="8" width="9.28125" style="0" customWidth="1"/>
    <col min="9" max="10" width="9.421875" style="0" customWidth="1"/>
    <col min="11" max="11" width="9.140625" style="0" customWidth="1"/>
    <col min="12" max="12" width="9.140625" style="66" hidden="1" customWidth="1"/>
    <col min="13" max="13" width="9.28125" style="0" hidden="1" customWidth="1"/>
    <col min="14" max="14" width="10.140625" style="66" hidden="1" customWidth="1"/>
    <col min="15" max="15" width="9.28125" style="0" hidden="1" customWidth="1"/>
    <col min="16" max="16" width="9.140625" style="0" hidden="1" customWidth="1"/>
    <col min="17" max="17" width="29.7109375" style="0" hidden="1" customWidth="1"/>
    <col min="18" max="18" width="10.8515625" style="0" hidden="1" customWidth="1"/>
    <col min="19" max="19" width="9.7109375" style="0" hidden="1" customWidth="1"/>
    <col min="20" max="20" width="10.421875" style="0" hidden="1" customWidth="1"/>
    <col min="21" max="21" width="9.7109375" style="0" hidden="1" customWidth="1"/>
    <col min="22" max="27" width="9.140625" style="0" hidden="1" customWidth="1"/>
    <col min="28" max="28" width="9.140625" style="66" hidden="1" customWidth="1"/>
    <col min="29" max="29" width="9.140625" style="0" hidden="1" customWidth="1"/>
    <col min="30" max="30" width="11.421875" style="0" customWidth="1"/>
    <col min="31" max="32" width="9.140625" style="62" customWidth="1"/>
  </cols>
  <sheetData>
    <row r="1" spans="1:32" s="33" customFormat="1" ht="15.75">
      <c r="A1" s="43" t="s">
        <v>31</v>
      </c>
      <c r="B1" s="43"/>
      <c r="C1" s="2"/>
      <c r="D1" s="1"/>
      <c r="E1" s="3"/>
      <c r="F1" s="1"/>
      <c r="G1" s="3"/>
      <c r="H1" s="1"/>
      <c r="I1" s="3"/>
      <c r="J1" s="1"/>
      <c r="K1" s="3"/>
      <c r="L1" s="1"/>
      <c r="M1" s="3"/>
      <c r="N1" s="1"/>
      <c r="O1" s="3"/>
      <c r="P1" s="43" t="s">
        <v>31</v>
      </c>
      <c r="Q1" s="43"/>
      <c r="R1" s="2"/>
      <c r="S1" s="1"/>
      <c r="T1" s="1"/>
      <c r="U1" s="3"/>
      <c r="V1" s="1"/>
      <c r="W1" s="3"/>
      <c r="X1" s="1"/>
      <c r="Y1" s="3"/>
      <c r="Z1" s="1"/>
      <c r="AA1" s="3"/>
      <c r="AB1" s="1"/>
      <c r="AC1" s="3" t="s">
        <v>48</v>
      </c>
      <c r="AD1" s="1"/>
      <c r="AE1" s="1"/>
      <c r="AF1" s="1"/>
    </row>
    <row r="2" spans="1:32" s="33" customFormat="1" ht="15.75">
      <c r="A2" s="43" t="s">
        <v>33</v>
      </c>
      <c r="B2" s="43"/>
      <c r="C2" s="6"/>
      <c r="D2" s="7"/>
      <c r="E2" s="8"/>
      <c r="F2" s="7"/>
      <c r="G2" s="8" t="s">
        <v>0</v>
      </c>
      <c r="H2" s="7"/>
      <c r="I2" s="8"/>
      <c r="J2" s="7"/>
      <c r="K2" s="8"/>
      <c r="L2" s="7"/>
      <c r="M2" s="8"/>
      <c r="N2" s="7"/>
      <c r="O2" s="8" t="s">
        <v>0</v>
      </c>
      <c r="P2" s="43" t="s">
        <v>33</v>
      </c>
      <c r="Q2" s="43"/>
      <c r="R2" s="6"/>
      <c r="S2" s="7"/>
      <c r="T2" s="7"/>
      <c r="U2" s="8"/>
      <c r="V2" s="7"/>
      <c r="W2" s="8"/>
      <c r="X2" s="7"/>
      <c r="Y2" s="8"/>
      <c r="Z2" s="7"/>
      <c r="AA2" s="8"/>
      <c r="AB2" s="7"/>
      <c r="AC2" s="8"/>
      <c r="AD2" s="7"/>
      <c r="AE2" s="1"/>
      <c r="AF2" s="1"/>
    </row>
    <row r="3" spans="1:32" s="33" customFormat="1" ht="15.75">
      <c r="A3" s="49">
        <v>2008</v>
      </c>
      <c r="B3" s="47"/>
      <c r="C3" s="48"/>
      <c r="D3" s="11">
        <v>39455</v>
      </c>
      <c r="E3" s="11">
        <v>39456</v>
      </c>
      <c r="F3" s="11">
        <v>39486</v>
      </c>
      <c r="G3" s="11">
        <v>39487</v>
      </c>
      <c r="H3" s="11">
        <v>39515</v>
      </c>
      <c r="I3" s="11">
        <v>39516</v>
      </c>
      <c r="J3" s="11">
        <v>39546</v>
      </c>
      <c r="K3" s="11">
        <v>39547</v>
      </c>
      <c r="L3" s="11">
        <v>39576</v>
      </c>
      <c r="M3" s="11">
        <v>39577</v>
      </c>
      <c r="N3" s="11">
        <v>39607</v>
      </c>
      <c r="O3" s="11">
        <v>39608</v>
      </c>
      <c r="P3" s="9"/>
      <c r="Q3" s="10"/>
      <c r="R3" s="11">
        <v>39637</v>
      </c>
      <c r="S3" s="11">
        <v>39638</v>
      </c>
      <c r="T3" s="11">
        <v>39668</v>
      </c>
      <c r="U3" s="11">
        <v>39669</v>
      </c>
      <c r="V3" s="11">
        <v>39699</v>
      </c>
      <c r="W3" s="11">
        <v>39700</v>
      </c>
      <c r="X3" s="11">
        <v>39729</v>
      </c>
      <c r="Y3" s="11">
        <v>39730</v>
      </c>
      <c r="Z3" s="11">
        <v>39760</v>
      </c>
      <c r="AA3" s="11">
        <v>39761</v>
      </c>
      <c r="AB3" s="11">
        <v>39790</v>
      </c>
      <c r="AC3" s="11">
        <v>39791</v>
      </c>
      <c r="AD3" s="11" t="s">
        <v>47</v>
      </c>
      <c r="AE3" s="1"/>
      <c r="AF3" s="1"/>
    </row>
    <row r="4" spans="1:32" s="33" customFormat="1" ht="33.75">
      <c r="A4" s="12"/>
      <c r="B4" s="5" t="s">
        <v>0</v>
      </c>
      <c r="C4" s="34" t="s">
        <v>21</v>
      </c>
      <c r="D4" s="13" t="s">
        <v>20</v>
      </c>
      <c r="E4" s="13" t="s">
        <v>22</v>
      </c>
      <c r="F4" s="13" t="s">
        <v>20</v>
      </c>
      <c r="G4" s="14" t="s">
        <v>22</v>
      </c>
      <c r="H4" s="13" t="s">
        <v>20</v>
      </c>
      <c r="I4" s="14" t="s">
        <v>22</v>
      </c>
      <c r="J4" s="13" t="s">
        <v>20</v>
      </c>
      <c r="K4" s="14" t="s">
        <v>22</v>
      </c>
      <c r="L4" s="13" t="s">
        <v>20</v>
      </c>
      <c r="M4" s="14" t="s">
        <v>22</v>
      </c>
      <c r="N4" s="13" t="s">
        <v>20</v>
      </c>
      <c r="O4" s="14" t="s">
        <v>22</v>
      </c>
      <c r="P4" s="12"/>
      <c r="Q4" s="5" t="s">
        <v>0</v>
      </c>
      <c r="R4" s="13" t="s">
        <v>20</v>
      </c>
      <c r="S4" s="14" t="s">
        <v>22</v>
      </c>
      <c r="T4" s="13" t="s">
        <v>20</v>
      </c>
      <c r="U4" s="14" t="s">
        <v>22</v>
      </c>
      <c r="V4" s="13" t="s">
        <v>20</v>
      </c>
      <c r="W4" s="14" t="s">
        <v>22</v>
      </c>
      <c r="X4" s="13" t="s">
        <v>20</v>
      </c>
      <c r="Y4" s="14" t="s">
        <v>22</v>
      </c>
      <c r="Z4" s="13" t="s">
        <v>20</v>
      </c>
      <c r="AA4" s="14" t="s">
        <v>22</v>
      </c>
      <c r="AB4" s="13" t="s">
        <v>20</v>
      </c>
      <c r="AC4" s="14" t="s">
        <v>22</v>
      </c>
      <c r="AD4" s="13" t="s">
        <v>23</v>
      </c>
      <c r="AE4" s="1" t="s">
        <v>0</v>
      </c>
      <c r="AF4" s="1"/>
    </row>
    <row r="5" spans="1:32" s="33" customFormat="1" ht="12.75" customHeight="1">
      <c r="A5" s="12">
        <v>1</v>
      </c>
      <c r="B5" s="5" t="s">
        <v>24</v>
      </c>
      <c r="C5" s="15">
        <v>1420</v>
      </c>
      <c r="D5" s="16">
        <f>'[2]JAN-08'!$AF$88*'[1]JAN 08'!$AY4</f>
        <v>57.510136462913884</v>
      </c>
      <c r="E5" s="17">
        <f>SUM(D5/D37)</f>
        <v>0.18519851917263863</v>
      </c>
      <c r="F5" s="16">
        <f>'[2]FEB-08'!$AD$114*'[1]FEB 08'!$AX4</f>
        <v>44.011548656276844</v>
      </c>
      <c r="G5" s="17">
        <f>SUM(F5/F37)</f>
        <v>0.1641528129472641</v>
      </c>
      <c r="H5" s="16">
        <f>'[2]MAR-08'!$AD$121*'[1]MARCH 08'!$BC4</f>
        <v>48.00594191625746</v>
      </c>
      <c r="I5" s="17">
        <f>SUM(H5/H37)</f>
        <v>0.17081557323021487</v>
      </c>
      <c r="J5" s="16">
        <f>'[2]APR-08'!$AE$107*'[1]APRIL 08'!$AY4</f>
        <v>78.2809250736114</v>
      </c>
      <c r="K5" s="17">
        <f>SUM(J5/J37)</f>
        <v>0.23424006210175627</v>
      </c>
      <c r="L5" s="16">
        <v>0</v>
      </c>
      <c r="M5" s="17" t="e">
        <f>SUM(L5/L37)</f>
        <v>#DIV/0!</v>
      </c>
      <c r="N5" s="16">
        <v>0</v>
      </c>
      <c r="O5" s="17" t="e">
        <f>SUM(N5/N37)</f>
        <v>#DIV/0!</v>
      </c>
      <c r="P5" s="12">
        <v>1</v>
      </c>
      <c r="Q5" s="5" t="s">
        <v>24</v>
      </c>
      <c r="R5" s="16">
        <v>0</v>
      </c>
      <c r="S5" s="17" t="e">
        <f>SUM(R5/R37)</f>
        <v>#DIV/0!</v>
      </c>
      <c r="T5" s="16">
        <v>0</v>
      </c>
      <c r="U5" s="17" t="e">
        <f>SUM(T5/T37)</f>
        <v>#DIV/0!</v>
      </c>
      <c r="V5" s="16">
        <v>0</v>
      </c>
      <c r="W5" s="17" t="e">
        <f>SUM(V5/V37)</f>
        <v>#DIV/0!</v>
      </c>
      <c r="X5" s="16">
        <v>0</v>
      </c>
      <c r="Y5" s="17" t="e">
        <f>SUM(X5/X37)</f>
        <v>#DIV/0!</v>
      </c>
      <c r="Z5" s="16">
        <v>0</v>
      </c>
      <c r="AA5" s="17" t="e">
        <f>SUM(Z5/Z37)</f>
        <v>#DIV/0!</v>
      </c>
      <c r="AB5" s="16">
        <v>0</v>
      </c>
      <c r="AC5" s="17" t="e">
        <f>SUM(AB5/AB37)</f>
        <v>#DIV/0!</v>
      </c>
      <c r="AD5" s="16">
        <f>SUM(D5+F5+H5+J5+L5+N5+R5+T5+V5+X5+Z5+AB5)</f>
        <v>227.80855210905958</v>
      </c>
      <c r="AE5" s="1" t="s">
        <v>0</v>
      </c>
      <c r="AF5" s="61"/>
    </row>
    <row r="6" spans="1:32" s="33" customFormat="1" ht="12.75">
      <c r="A6" s="12"/>
      <c r="B6" s="5"/>
      <c r="C6" s="15"/>
      <c r="D6" s="16"/>
      <c r="E6" s="17"/>
      <c r="F6" s="16"/>
      <c r="G6" s="17"/>
      <c r="H6" s="16"/>
      <c r="I6" s="17"/>
      <c r="J6" s="16"/>
      <c r="K6" s="35"/>
      <c r="L6" s="16">
        <v>0</v>
      </c>
      <c r="M6" s="17"/>
      <c r="N6" s="16">
        <v>0</v>
      </c>
      <c r="O6" s="17"/>
      <c r="P6" s="12"/>
      <c r="Q6" s="5"/>
      <c r="R6" s="16">
        <v>0</v>
      </c>
      <c r="S6" s="17"/>
      <c r="T6" s="16">
        <v>0</v>
      </c>
      <c r="U6" s="17"/>
      <c r="V6" s="16">
        <v>0</v>
      </c>
      <c r="W6" s="17"/>
      <c r="X6" s="16">
        <v>0</v>
      </c>
      <c r="Y6" s="17"/>
      <c r="Z6" s="16">
        <v>0</v>
      </c>
      <c r="AA6" s="17"/>
      <c r="AB6" s="16">
        <v>0</v>
      </c>
      <c r="AC6" s="17"/>
      <c r="AD6" s="16"/>
      <c r="AE6" s="1"/>
      <c r="AF6" s="61"/>
    </row>
    <row r="7" spans="1:32" s="33" customFormat="1" ht="12.75">
      <c r="A7" s="12">
        <v>2</v>
      </c>
      <c r="B7" s="5" t="s">
        <v>25</v>
      </c>
      <c r="C7" s="15">
        <v>1540</v>
      </c>
      <c r="D7" s="16">
        <f>'[2]JAN-08'!$AF$88*'[1]JAN 08'!$AY6</f>
        <v>1.2993780832289816</v>
      </c>
      <c r="E7" s="17">
        <f>SUM(D7/D37)</f>
        <v>0.004184356213701049</v>
      </c>
      <c r="F7" s="16">
        <f>'[2]FEB-08'!$AD$114*'[1]FEB 08'!$AX6</f>
        <v>1.298798216550088</v>
      </c>
      <c r="G7" s="17">
        <f>(F7/F37)</f>
        <v>0.004844214466585929</v>
      </c>
      <c r="H7" s="16">
        <f>'[2]MAR-08'!$AD$121*'[1]MARCH 08'!$BC6</f>
        <v>1.9018367882445555</v>
      </c>
      <c r="I7" s="17">
        <f>SUM(H7/H37)</f>
        <v>0.006767148569670869</v>
      </c>
      <c r="J7" s="16">
        <f>'[2]APR-08'!$AE$107*'[1]APRIL 08'!$AY6</f>
        <v>1.3317053257482634</v>
      </c>
      <c r="K7" s="17">
        <f>SUM(J7/J37)</f>
        <v>0.003984862696898146</v>
      </c>
      <c r="L7" s="16">
        <v>0</v>
      </c>
      <c r="M7" s="17" t="e">
        <f>SUM(L7/L37)</f>
        <v>#DIV/0!</v>
      </c>
      <c r="N7" s="16">
        <v>0</v>
      </c>
      <c r="O7" s="17" t="e">
        <f>SUM(N7/N37)</f>
        <v>#DIV/0!</v>
      </c>
      <c r="P7" s="12">
        <v>2</v>
      </c>
      <c r="Q7" s="5" t="s">
        <v>25</v>
      </c>
      <c r="R7" s="16">
        <v>0</v>
      </c>
      <c r="S7" s="17" t="e">
        <f>SUM(R7/R37)</f>
        <v>#DIV/0!</v>
      </c>
      <c r="T7" s="16">
        <v>0</v>
      </c>
      <c r="U7" s="17" t="e">
        <f>(T7/T37)</f>
        <v>#DIV/0!</v>
      </c>
      <c r="V7" s="16">
        <v>0</v>
      </c>
      <c r="W7" s="17" t="e">
        <f>(V7/V37)</f>
        <v>#DIV/0!</v>
      </c>
      <c r="X7" s="16">
        <v>0</v>
      </c>
      <c r="Y7" s="17" t="e">
        <f>SUM(X7/X37)</f>
        <v>#DIV/0!</v>
      </c>
      <c r="Z7" s="16">
        <v>0</v>
      </c>
      <c r="AA7" s="17" t="e">
        <f>SUM(Z7/Z37)</f>
        <v>#DIV/0!</v>
      </c>
      <c r="AB7" s="16">
        <v>0</v>
      </c>
      <c r="AC7" s="17" t="e">
        <f>SUM(AB7/AB37)</f>
        <v>#DIV/0!</v>
      </c>
      <c r="AD7" s="16">
        <f>SUM(D7+F7+H7+J7+L7+N7+R7+T7+V7+X7+Z7+AB7)</f>
        <v>5.831718413771888</v>
      </c>
      <c r="AE7" s="1"/>
      <c r="AF7" s="61"/>
    </row>
    <row r="8" spans="1:32" s="33" customFormat="1" ht="12.75">
      <c r="A8" s="12"/>
      <c r="B8" s="5"/>
      <c r="C8" s="15"/>
      <c r="D8" s="16"/>
      <c r="E8" s="17"/>
      <c r="F8" s="16"/>
      <c r="G8" s="17"/>
      <c r="H8" s="16"/>
      <c r="I8" s="17"/>
      <c r="J8" s="16"/>
      <c r="K8" s="17"/>
      <c r="L8" s="16">
        <v>0</v>
      </c>
      <c r="M8" s="17"/>
      <c r="N8" s="16">
        <v>0</v>
      </c>
      <c r="O8" s="17"/>
      <c r="P8" s="12"/>
      <c r="Q8" s="5"/>
      <c r="R8" s="16">
        <v>0</v>
      </c>
      <c r="S8" s="17"/>
      <c r="T8" s="16">
        <v>0</v>
      </c>
      <c r="U8" s="17"/>
      <c r="V8" s="16">
        <v>0</v>
      </c>
      <c r="W8" s="17"/>
      <c r="X8" s="16">
        <v>0</v>
      </c>
      <c r="Y8" s="17"/>
      <c r="Z8" s="16">
        <v>0</v>
      </c>
      <c r="AA8" s="17"/>
      <c r="AB8" s="16">
        <v>0</v>
      </c>
      <c r="AC8" s="17"/>
      <c r="AD8" s="16"/>
      <c r="AE8" s="1"/>
      <c r="AF8" s="61"/>
    </row>
    <row r="9" spans="1:32" s="33" customFormat="1" ht="12.75">
      <c r="A9" s="12">
        <v>3</v>
      </c>
      <c r="B9" s="5" t="s">
        <v>18</v>
      </c>
      <c r="C9" s="15">
        <v>2240</v>
      </c>
      <c r="D9" s="16">
        <f>'[2]JAN-08'!$AF$88*'[1]JAN 08'!$AY8</f>
        <v>34.96508296688896</v>
      </c>
      <c r="E9" s="17">
        <f>SUM(D9/D37)</f>
        <v>0.11259722175050095</v>
      </c>
      <c r="F9" s="16">
        <f>'[2]FEB-08'!$AD$114*'[1]FEB 08'!$AX8</f>
        <v>25.975964331001762</v>
      </c>
      <c r="G9" s="17">
        <f>SUM(F9/F37)</f>
        <v>0.0968842893317186</v>
      </c>
      <c r="H9" s="16">
        <f>'[2]MAR-08'!$AD$121*'[1]MARCH 08'!$BC8</f>
        <v>21.784675938074</v>
      </c>
      <c r="I9" s="17">
        <f>SUM(H9/H37)</f>
        <v>0.07751461088895722</v>
      </c>
      <c r="J9" s="16">
        <f>'[2]APR-08'!$AE$107*'[1]APRIL 08'!$AY8</f>
        <v>26.634106514965268</v>
      </c>
      <c r="K9" s="17">
        <f>SUM(J9/J37)</f>
        <v>0.07969725393796291</v>
      </c>
      <c r="L9" s="16">
        <v>0</v>
      </c>
      <c r="M9" s="17" t="e">
        <f>SUM(L9/L37)</f>
        <v>#DIV/0!</v>
      </c>
      <c r="N9" s="16">
        <v>0</v>
      </c>
      <c r="O9" s="17" t="e">
        <f>SUM(N9/N37)</f>
        <v>#DIV/0!</v>
      </c>
      <c r="P9" s="12">
        <v>3</v>
      </c>
      <c r="Q9" s="5" t="s">
        <v>18</v>
      </c>
      <c r="R9" s="16">
        <v>0</v>
      </c>
      <c r="S9" s="17" t="e">
        <f>SUM(R9/R37)</f>
        <v>#DIV/0!</v>
      </c>
      <c r="T9" s="16">
        <v>0</v>
      </c>
      <c r="U9" s="17" t="e">
        <f>SUM(T9/T37)</f>
        <v>#DIV/0!</v>
      </c>
      <c r="V9" s="16">
        <v>0</v>
      </c>
      <c r="W9" s="17" t="e">
        <f>SUM(V9/V37)</f>
        <v>#DIV/0!</v>
      </c>
      <c r="X9" s="16">
        <v>0</v>
      </c>
      <c r="Y9" s="17" t="e">
        <f>SUM(X9/X37)</f>
        <v>#DIV/0!</v>
      </c>
      <c r="Z9" s="16">
        <v>0</v>
      </c>
      <c r="AA9" s="17" t="e">
        <f>SUM(Z9/Z37)</f>
        <v>#DIV/0!</v>
      </c>
      <c r="AB9" s="16">
        <v>0</v>
      </c>
      <c r="AC9" s="17" t="e">
        <f>SUM(AB9/AB37)</f>
        <v>#DIV/0!</v>
      </c>
      <c r="AD9" s="16">
        <f>SUM(D9+F9+H9+J9+L9+N9+R9+T9+V9+X9+Z9+AB9)</f>
        <v>109.35982975092999</v>
      </c>
      <c r="AE9" s="1"/>
      <c r="AF9" s="61"/>
    </row>
    <row r="10" spans="1:32" s="33" customFormat="1" ht="12.75">
      <c r="A10" s="12"/>
      <c r="B10" s="5"/>
      <c r="C10" s="15"/>
      <c r="D10" s="16"/>
      <c r="E10" s="17"/>
      <c r="F10" s="16"/>
      <c r="G10" s="17"/>
      <c r="H10" s="16"/>
      <c r="I10" s="17"/>
      <c r="J10" s="16"/>
      <c r="K10" s="17"/>
      <c r="L10" s="16">
        <v>0</v>
      </c>
      <c r="M10" s="17"/>
      <c r="N10" s="16">
        <v>0</v>
      </c>
      <c r="O10" s="17"/>
      <c r="P10" s="12"/>
      <c r="Q10" s="5"/>
      <c r="R10" s="16">
        <v>0</v>
      </c>
      <c r="S10" s="17"/>
      <c r="T10" s="16">
        <v>0</v>
      </c>
      <c r="U10" s="17"/>
      <c r="V10" s="16">
        <v>0</v>
      </c>
      <c r="W10" s="17"/>
      <c r="X10" s="16">
        <v>0</v>
      </c>
      <c r="Y10" s="17"/>
      <c r="Z10" s="16">
        <v>0</v>
      </c>
      <c r="AA10" s="17"/>
      <c r="AB10" s="16">
        <v>0</v>
      </c>
      <c r="AC10" s="17"/>
      <c r="AD10" s="16"/>
      <c r="AE10" s="1"/>
      <c r="AF10" s="61"/>
    </row>
    <row r="11" spans="1:32" s="33" customFormat="1" ht="12.75">
      <c r="A11" s="12">
        <v>4</v>
      </c>
      <c r="B11" s="5" t="s">
        <v>1</v>
      </c>
      <c r="C11" s="15">
        <v>1620</v>
      </c>
      <c r="D11" s="16">
        <f>'[2]JAN-08'!$AF$88*'[1]JAN 08'!$AY10</f>
        <v>90.55568362503277</v>
      </c>
      <c r="E11" s="17">
        <f>SUM(D11/D37)</f>
        <v>0.2916143056074449</v>
      </c>
      <c r="F11" s="16">
        <f>'[2]FEB-08'!$AD$114*'[1]FEB 08'!$AX10</f>
        <v>73.0953515768806</v>
      </c>
      <c r="G11" s="17">
        <f>SUM(F11/F37)</f>
        <v>0.27262861546688477</v>
      </c>
      <c r="H11" s="16">
        <f>'[2]MAR-08'!$AD$121*'[1]MARCH 08'!$BC10</f>
        <v>80.692218015519</v>
      </c>
      <c r="I11" s="17">
        <f>SUM(H11/H37)</f>
        <v>0.28712044645603546</v>
      </c>
      <c r="J11" s="16">
        <f>'[2]APR-08'!$AE$107*'[1]APRIL 08'!$AY10</f>
        <v>90.00684988994026</v>
      </c>
      <c r="K11" s="17">
        <f>SUM(J11/J37)</f>
        <v>0.26932755441989836</v>
      </c>
      <c r="L11" s="16">
        <v>0</v>
      </c>
      <c r="M11" s="17" t="e">
        <f>SUM(L11/L37)</f>
        <v>#DIV/0!</v>
      </c>
      <c r="N11" s="16">
        <v>0</v>
      </c>
      <c r="O11" s="17" t="e">
        <f>SUM(N11/N37)</f>
        <v>#DIV/0!</v>
      </c>
      <c r="P11" s="12">
        <v>4</v>
      </c>
      <c r="Q11" s="5" t="s">
        <v>1</v>
      </c>
      <c r="R11" s="16">
        <v>0</v>
      </c>
      <c r="S11" s="17" t="e">
        <f>SUM(R11/R37)</f>
        <v>#DIV/0!</v>
      </c>
      <c r="T11" s="16">
        <v>0</v>
      </c>
      <c r="U11" s="17" t="e">
        <f>SUM(T11/T37)</f>
        <v>#DIV/0!</v>
      </c>
      <c r="V11" s="16">
        <v>0</v>
      </c>
      <c r="W11" s="17" t="e">
        <f>SUM(V11/V37)</f>
        <v>#DIV/0!</v>
      </c>
      <c r="X11" s="16">
        <v>0</v>
      </c>
      <c r="Y11" s="17" t="e">
        <f>SUM(X11/X37)</f>
        <v>#DIV/0!</v>
      </c>
      <c r="Z11" s="16">
        <v>0</v>
      </c>
      <c r="AA11" s="17" t="e">
        <f>SUM(Z11/Z37)</f>
        <v>#DIV/0!</v>
      </c>
      <c r="AB11" s="16">
        <v>0</v>
      </c>
      <c r="AC11" s="17" t="e">
        <f>SUM(AB11/AB37)</f>
        <v>#DIV/0!</v>
      </c>
      <c r="AD11" s="16">
        <f>SUM(D11+F11+H11+J11+L11+N11+R11+T11+V11+X11+Z11+AB11)</f>
        <v>334.35010310737266</v>
      </c>
      <c r="AE11" s="1"/>
      <c r="AF11" s="61"/>
    </row>
    <row r="12" spans="1:32" s="33" customFormat="1" ht="12.75">
      <c r="A12" s="12"/>
      <c r="B12" s="5"/>
      <c r="C12" s="15"/>
      <c r="D12" s="16"/>
      <c r="E12" s="17"/>
      <c r="F12" s="16"/>
      <c r="G12" s="17"/>
      <c r="H12" s="16"/>
      <c r="I12" s="17"/>
      <c r="J12" s="16"/>
      <c r="K12" s="17"/>
      <c r="L12" s="16">
        <v>0</v>
      </c>
      <c r="M12" s="17"/>
      <c r="N12" s="16">
        <v>0</v>
      </c>
      <c r="O12" s="17"/>
      <c r="P12" s="12"/>
      <c r="Q12" s="5"/>
      <c r="R12" s="16">
        <v>0</v>
      </c>
      <c r="S12" s="17"/>
      <c r="T12" s="16">
        <v>0</v>
      </c>
      <c r="U12" s="17"/>
      <c r="V12" s="16">
        <v>0</v>
      </c>
      <c r="W12" s="17"/>
      <c r="X12" s="16">
        <v>0</v>
      </c>
      <c r="Y12" s="17"/>
      <c r="Z12" s="16">
        <v>0</v>
      </c>
      <c r="AA12" s="17"/>
      <c r="AB12" s="16">
        <v>0</v>
      </c>
      <c r="AC12" s="17"/>
      <c r="AD12" s="16"/>
      <c r="AE12" s="1"/>
      <c r="AF12" s="61"/>
    </row>
    <row r="13" spans="1:32" s="33" customFormat="1" ht="12.75">
      <c r="A13" s="12">
        <v>5</v>
      </c>
      <c r="B13" s="5" t="s">
        <v>2</v>
      </c>
      <c r="C13" s="15">
        <v>1900</v>
      </c>
      <c r="D13" s="16">
        <f>'[2]JAN-08'!$AF$88*'[1]JAN 08'!$AY12</f>
        <v>0</v>
      </c>
      <c r="E13" s="17">
        <f>SUM(D13/D37)</f>
        <v>0</v>
      </c>
      <c r="F13" s="16">
        <f>'[2]FEB-08'!$AD$114*'[1]FEB 08'!$AX12</f>
        <v>0</v>
      </c>
      <c r="G13" s="17">
        <f>SUM(F13/F37)</f>
        <v>0</v>
      </c>
      <c r="H13" s="16">
        <f>'[2]MAR-08'!$AD$121*'[1]MARCH 08'!$BC12</f>
        <v>0</v>
      </c>
      <c r="I13" s="17">
        <f>SUM(H13/H37)</f>
        <v>0</v>
      </c>
      <c r="J13" s="16">
        <f>'[2]APR-08'!$AE$107*'[1]APRIL 08'!$AY12</f>
        <v>0</v>
      </c>
      <c r="K13" s="17">
        <f>SUM(J13/J37)</f>
        <v>0</v>
      </c>
      <c r="L13" s="16">
        <v>0</v>
      </c>
      <c r="M13" s="17" t="e">
        <f>SUM(L13/L37)</f>
        <v>#DIV/0!</v>
      </c>
      <c r="N13" s="16">
        <v>0</v>
      </c>
      <c r="O13" s="17" t="e">
        <f>SUM(N13/N37)</f>
        <v>#DIV/0!</v>
      </c>
      <c r="P13" s="12">
        <v>5</v>
      </c>
      <c r="Q13" s="5" t="s">
        <v>2</v>
      </c>
      <c r="R13" s="16">
        <v>0</v>
      </c>
      <c r="S13" s="17" t="e">
        <f>SUM(R13/R37)</f>
        <v>#DIV/0!</v>
      </c>
      <c r="T13" s="16">
        <v>0</v>
      </c>
      <c r="U13" s="17" t="e">
        <f>SUM(T13/T37)</f>
        <v>#DIV/0!</v>
      </c>
      <c r="V13" s="16">
        <v>0</v>
      </c>
      <c r="W13" s="17" t="e">
        <f>SUM(V13/V37)</f>
        <v>#DIV/0!</v>
      </c>
      <c r="X13" s="16">
        <v>0</v>
      </c>
      <c r="Y13" s="17" t="e">
        <f>SUM(X13/X37)</f>
        <v>#DIV/0!</v>
      </c>
      <c r="Z13" s="16">
        <v>0</v>
      </c>
      <c r="AA13" s="17" t="e">
        <f>SUM(Z13/Z37)</f>
        <v>#DIV/0!</v>
      </c>
      <c r="AB13" s="16">
        <v>0</v>
      </c>
      <c r="AC13" s="17" t="e">
        <f>SUM(AB13/AB37)</f>
        <v>#DIV/0!</v>
      </c>
      <c r="AD13" s="16">
        <f>SUM(D13+F13+H13+J13+L13+N13+R13+T13+V13+X13+Z13+AB13)</f>
        <v>0</v>
      </c>
      <c r="AE13" s="1"/>
      <c r="AF13" s="61"/>
    </row>
    <row r="14" spans="1:32" s="33" customFormat="1" ht="12.75">
      <c r="A14" s="12"/>
      <c r="B14" s="5"/>
      <c r="C14" s="15"/>
      <c r="D14" s="16"/>
      <c r="E14" s="17"/>
      <c r="F14" s="16"/>
      <c r="G14" s="17"/>
      <c r="H14" s="16"/>
      <c r="I14" s="17"/>
      <c r="J14" s="16"/>
      <c r="K14" s="17"/>
      <c r="L14" s="16">
        <v>0</v>
      </c>
      <c r="M14" s="17"/>
      <c r="N14" s="16">
        <v>0</v>
      </c>
      <c r="O14" s="17"/>
      <c r="P14" s="12"/>
      <c r="Q14" s="5"/>
      <c r="R14" s="16">
        <v>0</v>
      </c>
      <c r="S14" s="17"/>
      <c r="T14" s="16">
        <v>0</v>
      </c>
      <c r="U14" s="17"/>
      <c r="V14" s="16">
        <v>0</v>
      </c>
      <c r="W14" s="17"/>
      <c r="X14" s="16">
        <v>0</v>
      </c>
      <c r="Y14" s="17"/>
      <c r="Z14" s="16">
        <v>0</v>
      </c>
      <c r="AA14" s="17"/>
      <c r="AB14" s="16">
        <v>0</v>
      </c>
      <c r="AC14" s="17"/>
      <c r="AD14" s="16"/>
      <c r="AE14" s="1"/>
      <c r="AF14" s="61"/>
    </row>
    <row r="15" spans="1:35" s="33" customFormat="1" ht="12.75">
      <c r="A15" s="12">
        <v>6</v>
      </c>
      <c r="B15" s="5" t="s">
        <v>3</v>
      </c>
      <c r="C15" s="15">
        <v>1300</v>
      </c>
      <c r="D15" s="16">
        <f>'[2]JAN-08'!$AF$88*'[1]JAN 08'!$AY14</f>
        <v>0</v>
      </c>
      <c r="E15" s="17">
        <f>SUM(D15/D37)</f>
        <v>0</v>
      </c>
      <c r="F15" s="16">
        <f>'[2]FEB-08'!$AD$114*'[1]FEB 08'!$AX14</f>
        <v>0.2740970262199861</v>
      </c>
      <c r="G15" s="17">
        <f>SUM(F15/F37)</f>
        <v>0.0010223179880781994</v>
      </c>
      <c r="H15" s="16">
        <f>'[2]MAR-08'!$AD$121*'[1]MARCH 08'!$BC14</f>
        <v>0</v>
      </c>
      <c r="I15" s="17">
        <f>SUM(H15/H37)</f>
        <v>0</v>
      </c>
      <c r="J15" s="16">
        <f>'[2]APR-08'!$AE$107*'[1]APRIL 08'!$AY14</f>
        <v>0.5620834167119293</v>
      </c>
      <c r="K15" s="17">
        <f>SUM(J15/J37)</f>
        <v>0.0016819225668725938</v>
      </c>
      <c r="L15" s="16">
        <v>0</v>
      </c>
      <c r="M15" s="17" t="e">
        <f>SUM(L15/L37)</f>
        <v>#DIV/0!</v>
      </c>
      <c r="N15" s="16">
        <v>0</v>
      </c>
      <c r="O15" s="17" t="e">
        <f>SUM(N15/N37)</f>
        <v>#DIV/0!</v>
      </c>
      <c r="P15" s="12">
        <v>6</v>
      </c>
      <c r="Q15" s="5" t="s">
        <v>3</v>
      </c>
      <c r="R15" s="16">
        <v>0</v>
      </c>
      <c r="S15" s="17" t="e">
        <f>SUM(R15/R37)</f>
        <v>#DIV/0!</v>
      </c>
      <c r="T15" s="16">
        <v>0</v>
      </c>
      <c r="U15" s="17" t="e">
        <f>SUM(T15/T37)</f>
        <v>#DIV/0!</v>
      </c>
      <c r="V15" s="16">
        <v>0</v>
      </c>
      <c r="W15" s="17" t="e">
        <f>SUM(V15/V37)</f>
        <v>#DIV/0!</v>
      </c>
      <c r="X15" s="16">
        <v>0</v>
      </c>
      <c r="Y15" s="17" t="e">
        <f>SUM(X15/X37)</f>
        <v>#DIV/0!</v>
      </c>
      <c r="Z15" s="16">
        <v>0</v>
      </c>
      <c r="AA15" s="17" t="e">
        <f>SUM(Z15/Z37)</f>
        <v>#DIV/0!</v>
      </c>
      <c r="AB15" s="16">
        <v>0</v>
      </c>
      <c r="AC15" s="17" t="e">
        <f>SUM(AB15/AB37)</f>
        <v>#DIV/0!</v>
      </c>
      <c r="AD15" s="16">
        <f>SUM(D15+F15+H15+J15+L15+N15+R15+T15+V15+X15+Z15+AB15)</f>
        <v>0.8361804429319154</v>
      </c>
      <c r="AE15" s="1"/>
      <c r="AF15" s="61" t="s">
        <v>0</v>
      </c>
      <c r="AI15" s="33" t="s">
        <v>0</v>
      </c>
    </row>
    <row r="16" spans="1:32" s="33" customFormat="1" ht="12.75">
      <c r="A16" s="12"/>
      <c r="B16" s="5"/>
      <c r="C16" s="15"/>
      <c r="D16" s="16"/>
      <c r="E16" s="17"/>
      <c r="F16" s="16"/>
      <c r="G16" s="17"/>
      <c r="H16" s="16"/>
      <c r="I16" s="17"/>
      <c r="J16" s="16"/>
      <c r="K16" s="17"/>
      <c r="L16" s="16">
        <v>0</v>
      </c>
      <c r="M16" s="17"/>
      <c r="N16" s="16">
        <v>0</v>
      </c>
      <c r="O16" s="17"/>
      <c r="P16" s="12"/>
      <c r="Q16" s="5"/>
      <c r="R16" s="16">
        <v>0</v>
      </c>
      <c r="S16" s="17"/>
      <c r="T16" s="16">
        <v>0</v>
      </c>
      <c r="U16" s="17"/>
      <c r="V16" s="16">
        <v>0</v>
      </c>
      <c r="W16" s="17"/>
      <c r="X16" s="16">
        <v>0</v>
      </c>
      <c r="Y16" s="17"/>
      <c r="Z16" s="16">
        <v>0</v>
      </c>
      <c r="AA16" s="17"/>
      <c r="AB16" s="16">
        <v>0</v>
      </c>
      <c r="AC16" s="17"/>
      <c r="AD16" s="16"/>
      <c r="AE16" s="1"/>
      <c r="AF16" s="61"/>
    </row>
    <row r="17" spans="1:32" s="33" customFormat="1" ht="12.75">
      <c r="A17" s="12">
        <v>7</v>
      </c>
      <c r="B17" s="5" t="s">
        <v>4</v>
      </c>
      <c r="C17" s="15">
        <v>1400</v>
      </c>
      <c r="D17" s="16">
        <f>'[2]JAN-08'!$AF$88*'[1]JAN 08'!$AY16</f>
        <v>5.6109508139433295</v>
      </c>
      <c r="E17" s="17">
        <f>SUM(D17/D37)</f>
        <v>0.018068810922799983</v>
      </c>
      <c r="F17" s="16">
        <f>'[2]FEB-08'!$AD$114*'[1]FEB 08'!$AX16</f>
        <v>5.608446844193561</v>
      </c>
      <c r="G17" s="17">
        <f>SUM(F17/F37)</f>
        <v>0.020918198832984694</v>
      </c>
      <c r="H17" s="16">
        <f>'[2]MAR-08'!$AD$121*'[1]MARCH 08'!$BC16</f>
        <v>5.619063237995277</v>
      </c>
      <c r="I17" s="17">
        <f>SUM(H17/H37)</f>
        <v>0.01999384804675484</v>
      </c>
      <c r="J17" s="16">
        <f>'[2]APR-08'!$AE$107*'[1]APRIL 08'!$AY16</f>
        <v>5.447885423515623</v>
      </c>
      <c r="K17" s="17">
        <f>SUM(J17/J37)</f>
        <v>0.01630171103276514</v>
      </c>
      <c r="L17" s="16">
        <v>0</v>
      </c>
      <c r="M17" s="17" t="e">
        <f>SUM(L17/L37)</f>
        <v>#DIV/0!</v>
      </c>
      <c r="N17" s="16">
        <v>0</v>
      </c>
      <c r="O17" s="17" t="e">
        <f>SUM(N17/N37)</f>
        <v>#DIV/0!</v>
      </c>
      <c r="P17" s="12">
        <v>7</v>
      </c>
      <c r="Q17" s="5" t="s">
        <v>4</v>
      </c>
      <c r="R17" s="16">
        <v>0</v>
      </c>
      <c r="S17" s="17" t="e">
        <f>SUM(R17/R37)</f>
        <v>#DIV/0!</v>
      </c>
      <c r="T17" s="16">
        <v>0</v>
      </c>
      <c r="U17" s="17" t="e">
        <f>SUM(T17/T37)</f>
        <v>#DIV/0!</v>
      </c>
      <c r="V17" s="16">
        <v>0</v>
      </c>
      <c r="W17" s="17" t="e">
        <f>SUM(V17/V37)</f>
        <v>#DIV/0!</v>
      </c>
      <c r="X17" s="16">
        <v>0</v>
      </c>
      <c r="Y17" s="17" t="e">
        <f>SUM(X17/X37)</f>
        <v>#DIV/0!</v>
      </c>
      <c r="Z17" s="16">
        <v>0</v>
      </c>
      <c r="AA17" s="17" t="e">
        <f>SUM(Z17/Z37)</f>
        <v>#DIV/0!</v>
      </c>
      <c r="AB17" s="16">
        <v>0</v>
      </c>
      <c r="AC17" s="17" t="e">
        <f>SUM(AB17/AB37)</f>
        <v>#DIV/0!</v>
      </c>
      <c r="AD17" s="16">
        <f>SUM(D17+F17+H17+J17+L17+N17+R17+T17+V17+X17+Z17+AB17)</f>
        <v>22.28634631964779</v>
      </c>
      <c r="AE17" s="1"/>
      <c r="AF17" s="61"/>
    </row>
    <row r="18" spans="1:32" s="33" customFormat="1" ht="12.75">
      <c r="A18" s="12"/>
      <c r="B18" s="5"/>
      <c r="C18" s="15"/>
      <c r="D18" s="16"/>
      <c r="E18" s="17"/>
      <c r="F18" s="16"/>
      <c r="G18" s="17"/>
      <c r="H18" s="16"/>
      <c r="I18" s="17"/>
      <c r="J18" s="16"/>
      <c r="K18" s="17"/>
      <c r="L18" s="16">
        <v>0</v>
      </c>
      <c r="M18" s="17"/>
      <c r="N18" s="16">
        <v>0</v>
      </c>
      <c r="O18" s="17"/>
      <c r="P18" s="12"/>
      <c r="Q18" s="5"/>
      <c r="R18" s="16">
        <v>0</v>
      </c>
      <c r="S18" s="17"/>
      <c r="T18" s="16">
        <v>0</v>
      </c>
      <c r="U18" s="17"/>
      <c r="V18" s="16">
        <v>0</v>
      </c>
      <c r="W18" s="17"/>
      <c r="X18" s="16">
        <v>0</v>
      </c>
      <c r="Y18" s="17"/>
      <c r="Z18" s="16">
        <v>0</v>
      </c>
      <c r="AA18" s="17"/>
      <c r="AB18" s="16">
        <v>0</v>
      </c>
      <c r="AC18" s="17"/>
      <c r="AD18" s="16"/>
      <c r="AE18" s="1"/>
      <c r="AF18" s="61"/>
    </row>
    <row r="19" spans="1:32" s="33" customFormat="1" ht="12.75">
      <c r="A19" s="12">
        <v>8</v>
      </c>
      <c r="B19" s="5" t="s">
        <v>5</v>
      </c>
      <c r="C19" s="15">
        <v>1860</v>
      </c>
      <c r="D19" s="16">
        <f>'[2]JAN-08'!$AF$88*'[1]JAN 08'!$AY18</f>
        <v>7.062204257549725</v>
      </c>
      <c r="E19" s="17">
        <f>SUM(D19/D37)</f>
        <v>0.02274224773290765</v>
      </c>
      <c r="F19" s="16">
        <f>'[2]FEB-08'!$AD$114*'[1]FEB 08'!$AX18</f>
        <v>6.666883053135354</v>
      </c>
      <c r="G19" s="17">
        <f>SUM(F19/F37)</f>
        <v>0.02486591906387128</v>
      </c>
      <c r="H19" s="16">
        <f>'[2]MAR-08'!$AD$121*'[1]MARCH 08'!$BC18</f>
        <v>6.891070960003001</v>
      </c>
      <c r="I19" s="17">
        <f>SUM(H19/H37)</f>
        <v>0.024519927934261984</v>
      </c>
      <c r="J19" s="16">
        <f>'[2]APR-08'!$AE$107*'[1]APRIL 08'!$AY18</f>
        <v>5.629481604299476</v>
      </c>
      <c r="K19" s="17">
        <f>SUM(J19/J37)</f>
        <v>0.016845101400523976</v>
      </c>
      <c r="L19" s="16">
        <v>0</v>
      </c>
      <c r="M19" s="17" t="e">
        <f>SUM(L19/L37)</f>
        <v>#DIV/0!</v>
      </c>
      <c r="N19" s="16">
        <v>0</v>
      </c>
      <c r="O19" s="17" t="e">
        <f>SUM(N19/N37)</f>
        <v>#DIV/0!</v>
      </c>
      <c r="P19" s="12">
        <v>8</v>
      </c>
      <c r="Q19" s="5" t="s">
        <v>5</v>
      </c>
      <c r="R19" s="16">
        <v>0</v>
      </c>
      <c r="S19" s="17" t="e">
        <f>SUM(R19/R37)</f>
        <v>#DIV/0!</v>
      </c>
      <c r="T19" s="16">
        <v>0</v>
      </c>
      <c r="U19" s="17" t="e">
        <f>SUM(T19/T37)</f>
        <v>#DIV/0!</v>
      </c>
      <c r="V19" s="16">
        <v>0</v>
      </c>
      <c r="W19" s="17" t="e">
        <f>SUM(V19/V37)</f>
        <v>#DIV/0!</v>
      </c>
      <c r="X19" s="16">
        <v>0</v>
      </c>
      <c r="Y19" s="17" t="e">
        <f>SUM(X19/X37)</f>
        <v>#DIV/0!</v>
      </c>
      <c r="Z19" s="16">
        <v>0</v>
      </c>
      <c r="AA19" s="17" t="e">
        <f>SUM(Z19/Z37)</f>
        <v>#DIV/0!</v>
      </c>
      <c r="AB19" s="16">
        <v>0</v>
      </c>
      <c r="AC19" s="17" t="e">
        <f>SUM(AB19/AB37)</f>
        <v>#DIV/0!</v>
      </c>
      <c r="AD19" s="16">
        <f>SUM(D19+F19+H19+J19+L19+N19+R19+T19+V19+X19+Z19+AB19)</f>
        <v>26.249639874987558</v>
      </c>
      <c r="AE19" s="1"/>
      <c r="AF19" s="61"/>
    </row>
    <row r="20" spans="1:32" s="33" customFormat="1" ht="12.75">
      <c r="A20" s="12"/>
      <c r="B20" s="5"/>
      <c r="C20" s="15"/>
      <c r="D20" s="16"/>
      <c r="E20" s="17"/>
      <c r="F20" s="16"/>
      <c r="G20" s="17"/>
      <c r="H20" s="16"/>
      <c r="I20" s="17"/>
      <c r="J20" s="16"/>
      <c r="K20" s="17"/>
      <c r="L20" s="16">
        <v>0</v>
      </c>
      <c r="M20" s="17"/>
      <c r="N20" s="16">
        <v>0</v>
      </c>
      <c r="O20" s="17"/>
      <c r="P20" s="12"/>
      <c r="Q20" s="5"/>
      <c r="R20" s="16">
        <v>0</v>
      </c>
      <c r="S20" s="17"/>
      <c r="T20" s="16">
        <v>0</v>
      </c>
      <c r="U20" s="17"/>
      <c r="V20" s="16">
        <v>0</v>
      </c>
      <c r="W20" s="17"/>
      <c r="X20" s="16">
        <v>0</v>
      </c>
      <c r="Y20" s="17"/>
      <c r="Z20" s="16">
        <v>0</v>
      </c>
      <c r="AA20" s="17"/>
      <c r="AB20" s="16">
        <v>0</v>
      </c>
      <c r="AC20" s="17"/>
      <c r="AD20" s="16"/>
      <c r="AE20" s="1"/>
      <c r="AF20" s="61"/>
    </row>
    <row r="21" spans="1:32" s="33" customFormat="1" ht="12.75">
      <c r="A21" s="12">
        <v>9</v>
      </c>
      <c r="B21" s="5" t="s">
        <v>6</v>
      </c>
      <c r="C21" s="15">
        <v>940</v>
      </c>
      <c r="D21" s="16">
        <f>'[2]JAN-08'!$AF$88*'[1]JAN 08'!$AY20</f>
        <v>2.775944086898279</v>
      </c>
      <c r="E21" s="17">
        <f>SUM(D21/D37)</f>
        <v>0.008939306456543152</v>
      </c>
      <c r="F21" s="16">
        <f>'[2]FEB-08'!$AD$114*'[1]FEB 08'!$AX20</f>
        <v>1.585545874749458</v>
      </c>
      <c r="G21" s="17">
        <f>SUM(F21/F37)</f>
        <v>0.005913716361806199</v>
      </c>
      <c r="H21" s="16">
        <f>'[2]MAR-08'!$AD$121*'[1]MARCH 08'!$BC20</f>
        <v>2.4668305094275973</v>
      </c>
      <c r="I21" s="17">
        <f>SUM(H21/H37)</f>
        <v>0.008777519005141274</v>
      </c>
      <c r="J21" s="16">
        <f>'[2]APR-08'!$AE$107*'[1]APRIL 08'!$AY20</f>
        <v>2.0321477373431294</v>
      </c>
      <c r="K21" s="17">
        <f>SUM(J21/J37)</f>
        <v>0.006080796972539378</v>
      </c>
      <c r="L21" s="16">
        <v>0</v>
      </c>
      <c r="M21" s="17" t="e">
        <f>SUM(L21/L37)</f>
        <v>#DIV/0!</v>
      </c>
      <c r="N21" s="16">
        <v>0</v>
      </c>
      <c r="O21" s="17" t="e">
        <f>SUM(N21/N37)</f>
        <v>#DIV/0!</v>
      </c>
      <c r="P21" s="12">
        <v>9</v>
      </c>
      <c r="Q21" s="5" t="s">
        <v>6</v>
      </c>
      <c r="R21" s="16">
        <v>0</v>
      </c>
      <c r="S21" s="17" t="e">
        <f>SUM(R21/R37)</f>
        <v>#DIV/0!</v>
      </c>
      <c r="T21" s="16">
        <v>0</v>
      </c>
      <c r="U21" s="17" t="e">
        <f>SUM(T21/T37)</f>
        <v>#DIV/0!</v>
      </c>
      <c r="V21" s="16">
        <v>0</v>
      </c>
      <c r="W21" s="17" t="e">
        <f>SUM(V21/V37)</f>
        <v>#DIV/0!</v>
      </c>
      <c r="X21" s="16">
        <v>0</v>
      </c>
      <c r="Y21" s="17" t="e">
        <f>SUM(X21/X37)</f>
        <v>#DIV/0!</v>
      </c>
      <c r="Z21" s="16">
        <v>0</v>
      </c>
      <c r="AA21" s="17" t="e">
        <f>SUM(Z21/Z37)</f>
        <v>#DIV/0!</v>
      </c>
      <c r="AB21" s="16">
        <v>0</v>
      </c>
      <c r="AC21" s="17" t="e">
        <f>SUM(AB21/AB37)</f>
        <v>#DIV/0!</v>
      </c>
      <c r="AD21" s="16">
        <f>SUM(D21+F21+H21+J21+L21+N21+R21+T21+V21+X21+Z21+AB21)</f>
        <v>8.860468208418464</v>
      </c>
      <c r="AE21" s="1"/>
      <c r="AF21" s="61"/>
    </row>
    <row r="22" spans="1:32" s="33" customFormat="1" ht="12.75">
      <c r="A22" s="12"/>
      <c r="B22" s="5"/>
      <c r="C22" s="15"/>
      <c r="D22" s="16"/>
      <c r="E22" s="17"/>
      <c r="F22" s="16"/>
      <c r="G22" s="17"/>
      <c r="H22" s="16"/>
      <c r="I22" s="17"/>
      <c r="J22" s="16"/>
      <c r="K22" s="17"/>
      <c r="L22" s="16">
        <v>0</v>
      </c>
      <c r="M22" s="17"/>
      <c r="N22" s="16">
        <v>0</v>
      </c>
      <c r="O22" s="17"/>
      <c r="P22" s="12"/>
      <c r="Q22" s="5"/>
      <c r="R22" s="16">
        <v>0</v>
      </c>
      <c r="S22" s="17"/>
      <c r="T22" s="16">
        <v>0</v>
      </c>
      <c r="U22" s="17"/>
      <c r="V22" s="16">
        <v>0</v>
      </c>
      <c r="W22" s="17"/>
      <c r="X22" s="16">
        <v>0</v>
      </c>
      <c r="Y22" s="17"/>
      <c r="Z22" s="16">
        <v>0</v>
      </c>
      <c r="AA22" s="17"/>
      <c r="AB22" s="16">
        <v>0</v>
      </c>
      <c r="AC22" s="17"/>
      <c r="AD22" s="16"/>
      <c r="AE22" s="1"/>
      <c r="AF22" s="61"/>
    </row>
    <row r="23" spans="1:32" s="33" customFormat="1" ht="12.75">
      <c r="A23" s="12">
        <v>10</v>
      </c>
      <c r="B23" s="5" t="s">
        <v>7</v>
      </c>
      <c r="C23" s="15">
        <v>1060</v>
      </c>
      <c r="D23" s="16">
        <f>'[2]JAN-08'!$AF$88*'[1]JAN 08'!$AY22</f>
        <v>6.707828416669094</v>
      </c>
      <c r="E23" s="17">
        <f>SUM(D23/D37)</f>
        <v>0.02160105967462555</v>
      </c>
      <c r="F23" s="16">
        <f>'[2]FEB-08'!$AD$114*'[1]FEB 08'!$AX22</f>
        <v>5.363867959258805</v>
      </c>
      <c r="G23" s="17">
        <f>SUM(F23/F37)</f>
        <v>0.020005976628237995</v>
      </c>
      <c r="H23" s="16">
        <f>'[2]MAR-08'!$AD$121*'[1]MARCH 08'!$BC22</f>
        <v>5.890754207744499</v>
      </c>
      <c r="I23" s="17">
        <f>SUM(H23/H37)</f>
        <v>0.02096058355670782</v>
      </c>
      <c r="J23" s="16">
        <f>'[2]APR-08'!$AE$107*'[1]APRIL 08'!$AY22</f>
        <v>8.249655069895086</v>
      </c>
      <c r="K23" s="17">
        <f>SUM(J23/J37)</f>
        <v>0.02468544813533007</v>
      </c>
      <c r="L23" s="16">
        <v>0</v>
      </c>
      <c r="M23" s="17" t="e">
        <f>SUM(L23/L37)</f>
        <v>#DIV/0!</v>
      </c>
      <c r="N23" s="16">
        <v>0</v>
      </c>
      <c r="O23" s="17" t="e">
        <f>SUM(N23/N37)</f>
        <v>#DIV/0!</v>
      </c>
      <c r="P23" s="12">
        <v>10</v>
      </c>
      <c r="Q23" s="5" t="s">
        <v>7</v>
      </c>
      <c r="R23" s="16">
        <v>0</v>
      </c>
      <c r="S23" s="17" t="e">
        <f>SUM(R23/R37)</f>
        <v>#DIV/0!</v>
      </c>
      <c r="T23" s="16">
        <v>0</v>
      </c>
      <c r="U23" s="17" t="e">
        <f>SUM(T23/T37)</f>
        <v>#DIV/0!</v>
      </c>
      <c r="V23" s="16">
        <v>0</v>
      </c>
      <c r="W23" s="17" t="e">
        <f>SUM(V23/V37)</f>
        <v>#DIV/0!</v>
      </c>
      <c r="X23" s="16">
        <v>0</v>
      </c>
      <c r="Y23" s="17" t="e">
        <f>SUM(X23/X37)</f>
        <v>#DIV/0!</v>
      </c>
      <c r="Z23" s="16">
        <v>0</v>
      </c>
      <c r="AA23" s="17" t="e">
        <f>SUM(Z23/Z37)</f>
        <v>#DIV/0!</v>
      </c>
      <c r="AB23" s="16">
        <v>0</v>
      </c>
      <c r="AC23" s="17" t="e">
        <f>SUM(AB23/AB37)</f>
        <v>#DIV/0!</v>
      </c>
      <c r="AD23" s="16">
        <f>SUM(D23+F23+H23+J23+L23+N23+R23+T23+V23+X23+Z23+AB23)</f>
        <v>26.212105653567484</v>
      </c>
      <c r="AE23" s="1"/>
      <c r="AF23" s="61"/>
    </row>
    <row r="24" spans="1:32" s="33" customFormat="1" ht="12.75">
      <c r="A24" s="12"/>
      <c r="B24" s="5"/>
      <c r="C24" s="15"/>
      <c r="D24" s="16"/>
      <c r="E24" s="17"/>
      <c r="F24" s="16"/>
      <c r="G24" s="17"/>
      <c r="H24" s="16"/>
      <c r="I24" s="17"/>
      <c r="J24" s="16"/>
      <c r="K24" s="17"/>
      <c r="L24" s="16">
        <v>0</v>
      </c>
      <c r="M24" s="17"/>
      <c r="N24" s="16">
        <v>0</v>
      </c>
      <c r="O24" s="17"/>
      <c r="P24" s="12"/>
      <c r="Q24" s="5"/>
      <c r="R24" s="16">
        <v>0</v>
      </c>
      <c r="S24" s="17"/>
      <c r="T24" s="16">
        <v>0</v>
      </c>
      <c r="U24" s="17"/>
      <c r="V24" s="16">
        <v>0</v>
      </c>
      <c r="W24" s="17"/>
      <c r="X24" s="16">
        <v>0</v>
      </c>
      <c r="Y24" s="17"/>
      <c r="Z24" s="16">
        <v>0</v>
      </c>
      <c r="AA24" s="17"/>
      <c r="AB24" s="16">
        <v>0</v>
      </c>
      <c r="AC24" s="17"/>
      <c r="AD24" s="16"/>
      <c r="AE24" s="1"/>
      <c r="AF24" s="61"/>
    </row>
    <row r="25" spans="1:32" s="33" customFormat="1" ht="12.75">
      <c r="A25" s="12">
        <v>11</v>
      </c>
      <c r="B25" s="5" t="s">
        <v>8</v>
      </c>
      <c r="C25" s="15">
        <v>1300</v>
      </c>
      <c r="D25" s="16">
        <f>'[2]JAN-08'!$AF$88*'[1]JAN 08'!$AY24</f>
        <v>2.7421940068144095</v>
      </c>
      <c r="E25" s="17">
        <f>SUM(D25/D37)</f>
        <v>0.008830621879563903</v>
      </c>
      <c r="F25" s="16">
        <f>'[2]FEB-08'!$AD$114*'[1]FEB 08'!$AX24</f>
        <v>3.2891643146398333</v>
      </c>
      <c r="G25" s="17">
        <f>SUM(F25/F37)</f>
        <v>0.012267815856938393</v>
      </c>
      <c r="H25" s="16">
        <f>'[2]MAR-08'!$AD$121*'[1]MARCH 08'!$BC24</f>
        <v>3.6122549387112497</v>
      </c>
      <c r="I25" s="17">
        <f>SUM(H25/H37)</f>
        <v>0.012853188030056683</v>
      </c>
      <c r="J25" s="16">
        <f>'[2]APR-08'!$AE$107*'[1]APRIL 08'!$AY24</f>
        <v>3.934583916983505</v>
      </c>
      <c r="K25" s="17">
        <f>SUM(J25/J37)</f>
        <v>0.011773457968108155</v>
      </c>
      <c r="L25" s="16">
        <v>0</v>
      </c>
      <c r="M25" s="17" t="e">
        <f>SUM(L25/L37)</f>
        <v>#DIV/0!</v>
      </c>
      <c r="N25" s="16">
        <v>0</v>
      </c>
      <c r="O25" s="17" t="e">
        <f>SUM(N25/N37)</f>
        <v>#DIV/0!</v>
      </c>
      <c r="P25" s="12">
        <v>11</v>
      </c>
      <c r="Q25" s="5" t="s">
        <v>8</v>
      </c>
      <c r="R25" s="16">
        <v>0</v>
      </c>
      <c r="S25" s="17" t="e">
        <f>SUM(R25/R37)</f>
        <v>#DIV/0!</v>
      </c>
      <c r="T25" s="16">
        <v>0</v>
      </c>
      <c r="U25" s="17" t="e">
        <f>SUM(T25/T37)</f>
        <v>#DIV/0!</v>
      </c>
      <c r="V25" s="16">
        <v>0</v>
      </c>
      <c r="W25" s="17" t="e">
        <f>SUM(V25/V37)</f>
        <v>#DIV/0!</v>
      </c>
      <c r="X25" s="16">
        <v>0</v>
      </c>
      <c r="Y25" s="17" t="e">
        <f>SUM(X25/X37)</f>
        <v>#DIV/0!</v>
      </c>
      <c r="Z25" s="16">
        <v>0</v>
      </c>
      <c r="AA25" s="17" t="e">
        <f>SUM(Z25/Z37)</f>
        <v>#DIV/0!</v>
      </c>
      <c r="AB25" s="16">
        <v>0</v>
      </c>
      <c r="AC25" s="17" t="e">
        <f>SUM(AB25/AB37)</f>
        <v>#DIV/0!</v>
      </c>
      <c r="AD25" s="16">
        <f>SUM(D25+F25+H25+J25+L25+N25+R25+T25+V25+X25+Z25+AB25)</f>
        <v>13.578197177148997</v>
      </c>
      <c r="AE25" s="1"/>
      <c r="AF25" s="61"/>
    </row>
    <row r="26" spans="1:32" s="33" customFormat="1" ht="12.75">
      <c r="A26" s="12"/>
      <c r="B26" s="5"/>
      <c r="C26" s="15"/>
      <c r="D26" s="16"/>
      <c r="E26" s="17"/>
      <c r="F26" s="16"/>
      <c r="G26" s="17"/>
      <c r="H26" s="16"/>
      <c r="I26" s="17"/>
      <c r="J26" s="16"/>
      <c r="K26" s="17"/>
      <c r="L26" s="16">
        <v>0</v>
      </c>
      <c r="M26" s="17"/>
      <c r="N26" s="16">
        <v>0</v>
      </c>
      <c r="O26" s="17"/>
      <c r="P26" s="12"/>
      <c r="Q26" s="5"/>
      <c r="R26" s="16">
        <v>0</v>
      </c>
      <c r="S26" s="17"/>
      <c r="T26" s="16">
        <v>0</v>
      </c>
      <c r="U26" s="17"/>
      <c r="V26" s="16">
        <v>0</v>
      </c>
      <c r="W26" s="17"/>
      <c r="X26" s="16">
        <v>0</v>
      </c>
      <c r="Y26" s="17"/>
      <c r="Z26" s="16">
        <v>0</v>
      </c>
      <c r="AA26" s="17"/>
      <c r="AB26" s="16">
        <v>0</v>
      </c>
      <c r="AC26" s="17"/>
      <c r="AD26" s="16"/>
      <c r="AE26" s="1"/>
      <c r="AF26" s="61"/>
    </row>
    <row r="27" spans="1:32" s="33" customFormat="1" ht="12.75">
      <c r="A27" s="12">
        <v>12</v>
      </c>
      <c r="B27" s="5" t="s">
        <v>9</v>
      </c>
      <c r="C27" s="15">
        <v>1300</v>
      </c>
      <c r="D27" s="16">
        <f>'[2]JAN-08'!$AF$88*'[1]JAN 08'!$AY26</f>
        <v>2.1937552054515277</v>
      </c>
      <c r="E27" s="17">
        <f>SUM(D27/D37)</f>
        <v>0.007064497503651123</v>
      </c>
      <c r="F27" s="16">
        <f>'[2]FEB-08'!$AD$114*'[1]FEB 08'!$AX26</f>
        <v>1.6445821573199166</v>
      </c>
      <c r="G27" s="17">
        <f>SUM(F27/F37)</f>
        <v>0.0061339079284691966</v>
      </c>
      <c r="H27" s="16">
        <f>'[2]MAR-08'!$AD$121*'[1]MARCH 08'!$BC26</f>
        <v>2.4081699591408334</v>
      </c>
      <c r="I27" s="17">
        <f>SUM(H27/H37)</f>
        <v>0.00856879202003779</v>
      </c>
      <c r="J27" s="16">
        <f>'[2]APR-08'!$AE$107*'[1]APRIL 08'!$AY26</f>
        <v>1.686250250135788</v>
      </c>
      <c r="K27" s="17">
        <f>SUM(J27/J37)</f>
        <v>0.005045767700617782</v>
      </c>
      <c r="L27" s="16">
        <v>0</v>
      </c>
      <c r="M27" s="17" t="e">
        <f>SUM(L27/L37)</f>
        <v>#DIV/0!</v>
      </c>
      <c r="N27" s="16">
        <v>0</v>
      </c>
      <c r="O27" s="17" t="e">
        <f>SUM(N27/N37)</f>
        <v>#DIV/0!</v>
      </c>
      <c r="P27" s="12">
        <v>12</v>
      </c>
      <c r="Q27" s="5" t="s">
        <v>9</v>
      </c>
      <c r="R27" s="16">
        <v>0</v>
      </c>
      <c r="S27" s="17" t="e">
        <f>SUM(R27/R37)</f>
        <v>#DIV/0!</v>
      </c>
      <c r="T27" s="16">
        <v>0</v>
      </c>
      <c r="U27" s="17" t="e">
        <f>SUM(T27/T37)</f>
        <v>#DIV/0!</v>
      </c>
      <c r="V27" s="16">
        <v>0</v>
      </c>
      <c r="W27" s="17" t="e">
        <f>SUM(V27/V37)</f>
        <v>#DIV/0!</v>
      </c>
      <c r="X27" s="16">
        <v>0</v>
      </c>
      <c r="Y27" s="17" t="e">
        <f>SUM(X27/X37)</f>
        <v>#DIV/0!</v>
      </c>
      <c r="Z27" s="16">
        <v>0</v>
      </c>
      <c r="AA27" s="17" t="e">
        <f>SUM(Z27/Z37)</f>
        <v>#DIV/0!</v>
      </c>
      <c r="AB27" s="16">
        <v>0</v>
      </c>
      <c r="AC27" s="17" t="e">
        <f>SUM(AB27/AB37)</f>
        <v>#DIV/0!</v>
      </c>
      <c r="AD27" s="16">
        <f>SUM(D27+F27+H27+J27+L27+N27+R27+T27+V27+X27+Z27+AB27)</f>
        <v>7.932757572048065</v>
      </c>
      <c r="AE27" s="1"/>
      <c r="AF27" s="61"/>
    </row>
    <row r="28" spans="1:32" s="33" customFormat="1" ht="12.75">
      <c r="A28" s="12"/>
      <c r="B28" s="5"/>
      <c r="C28" s="15"/>
      <c r="D28" s="16"/>
      <c r="E28" s="17"/>
      <c r="F28" s="16"/>
      <c r="G28" s="17"/>
      <c r="H28" s="16"/>
      <c r="I28" s="17"/>
      <c r="J28" s="16"/>
      <c r="K28" s="17"/>
      <c r="L28" s="16">
        <v>0</v>
      </c>
      <c r="M28" s="17"/>
      <c r="N28" s="16">
        <v>0</v>
      </c>
      <c r="O28" s="17"/>
      <c r="P28" s="12"/>
      <c r="Q28" s="5"/>
      <c r="R28" s="16">
        <v>0</v>
      </c>
      <c r="S28" s="17"/>
      <c r="T28" s="16">
        <v>0</v>
      </c>
      <c r="U28" s="17"/>
      <c r="V28" s="16">
        <v>0</v>
      </c>
      <c r="W28" s="17"/>
      <c r="X28" s="16">
        <v>0</v>
      </c>
      <c r="Y28" s="17"/>
      <c r="Z28" s="16">
        <v>0</v>
      </c>
      <c r="AA28" s="17"/>
      <c r="AB28" s="16">
        <v>0</v>
      </c>
      <c r="AC28" s="17"/>
      <c r="AD28" s="16"/>
      <c r="AE28" s="1"/>
      <c r="AF28" s="61"/>
    </row>
    <row r="29" spans="1:32" s="33" customFormat="1" ht="12.75">
      <c r="A29" s="12">
        <v>13</v>
      </c>
      <c r="B29" s="5" t="s">
        <v>10</v>
      </c>
      <c r="C29" s="15">
        <v>1660</v>
      </c>
      <c r="D29" s="16">
        <f>'[2]JAN-08'!$AF$88*'[1]JAN 08'!$AY28</f>
        <v>3.501570808701477</v>
      </c>
      <c r="E29" s="17">
        <f>SUM(D29/D37)</f>
        <v>0.011276024861596984</v>
      </c>
      <c r="F29" s="16">
        <f>'[2]FEB-08'!$AD$114*'[1]FEB 08'!$AX28</f>
        <v>2.10000490857774</v>
      </c>
      <c r="G29" s="17">
        <f>SUM(F29/F37)</f>
        <v>0.007832528585583745</v>
      </c>
      <c r="H29" s="16">
        <f>'[2]MAR-08'!$AD$121*'[1]MARCH 08'!$BC28</f>
        <v>3.5875557596431387</v>
      </c>
      <c r="I29" s="17">
        <f>SUM(H29/H37)</f>
        <v>0.01276530298369732</v>
      </c>
      <c r="J29" s="16">
        <f>'[2]APR-08'!$AE$107*'[1]APRIL 08'!$AY28</f>
        <v>5.383029644664246</v>
      </c>
      <c r="K29" s="17">
        <f>SUM(J29/J37)</f>
        <v>0.01610764304427984</v>
      </c>
      <c r="L29" s="16">
        <v>0</v>
      </c>
      <c r="M29" s="17" t="e">
        <f>SUM(L29/L37)</f>
        <v>#DIV/0!</v>
      </c>
      <c r="N29" s="16">
        <v>0</v>
      </c>
      <c r="O29" s="17" t="e">
        <f>SUM(N29/N37)</f>
        <v>#DIV/0!</v>
      </c>
      <c r="P29" s="12">
        <v>13</v>
      </c>
      <c r="Q29" s="5" t="s">
        <v>10</v>
      </c>
      <c r="R29" s="16">
        <v>0</v>
      </c>
      <c r="S29" s="17" t="e">
        <f>SUM(R29/R37)</f>
        <v>#DIV/0!</v>
      </c>
      <c r="T29" s="16">
        <v>0</v>
      </c>
      <c r="U29" s="17" t="e">
        <f>SUM(T29/T37)</f>
        <v>#DIV/0!</v>
      </c>
      <c r="V29" s="16">
        <v>0</v>
      </c>
      <c r="W29" s="17" t="e">
        <f>SUM(V29/V37)</f>
        <v>#DIV/0!</v>
      </c>
      <c r="X29" s="16">
        <v>0</v>
      </c>
      <c r="Y29" s="17" t="e">
        <f>SUM(X29/X37)</f>
        <v>#DIV/0!</v>
      </c>
      <c r="Z29" s="16">
        <v>0</v>
      </c>
      <c r="AA29" s="17" t="e">
        <f>SUM(Z29/Z37)</f>
        <v>#DIV/0!</v>
      </c>
      <c r="AB29" s="16">
        <v>0</v>
      </c>
      <c r="AC29" s="17" t="e">
        <f>SUM(AB29/AB37)</f>
        <v>#DIV/0!</v>
      </c>
      <c r="AD29" s="16">
        <f>SUM(D29+F29+H29+J29+L29+N29+R29+T29+V29+X29+Z29+AB29)</f>
        <v>14.572161121586602</v>
      </c>
      <c r="AE29" s="1"/>
      <c r="AF29" s="61"/>
    </row>
    <row r="30" spans="1:32" s="33" customFormat="1" ht="12.75">
      <c r="A30" s="12"/>
      <c r="B30" s="5"/>
      <c r="C30" s="15"/>
      <c r="D30" s="16"/>
      <c r="E30" s="17"/>
      <c r="F30" s="16"/>
      <c r="G30" s="17"/>
      <c r="H30" s="16"/>
      <c r="I30" s="17"/>
      <c r="J30" s="16"/>
      <c r="K30" s="17"/>
      <c r="L30" s="16">
        <v>0</v>
      </c>
      <c r="M30" s="17"/>
      <c r="N30" s="16">
        <v>0</v>
      </c>
      <c r="O30" s="17"/>
      <c r="P30" s="12"/>
      <c r="Q30" s="5"/>
      <c r="R30" s="16">
        <v>0</v>
      </c>
      <c r="S30" s="17"/>
      <c r="T30" s="16">
        <v>0</v>
      </c>
      <c r="U30" s="17"/>
      <c r="V30" s="16">
        <v>0</v>
      </c>
      <c r="W30" s="17"/>
      <c r="X30" s="16">
        <v>0</v>
      </c>
      <c r="Y30" s="17"/>
      <c r="Z30" s="16">
        <v>0</v>
      </c>
      <c r="AA30" s="17"/>
      <c r="AB30" s="16">
        <v>0</v>
      </c>
      <c r="AC30" s="17"/>
      <c r="AD30" s="16"/>
      <c r="AE30" s="1"/>
      <c r="AF30" s="61"/>
    </row>
    <row r="31" spans="1:32" s="33" customFormat="1" ht="12.75">
      <c r="A31" s="12">
        <v>14</v>
      </c>
      <c r="B31" s="5" t="s">
        <v>11</v>
      </c>
      <c r="C31" s="15"/>
      <c r="D31" s="16"/>
      <c r="E31" s="17"/>
      <c r="F31" s="16"/>
      <c r="G31" s="17"/>
      <c r="H31" s="16"/>
      <c r="I31" s="17"/>
      <c r="J31" s="16"/>
      <c r="K31" s="17"/>
      <c r="L31" s="16">
        <v>0</v>
      </c>
      <c r="M31" s="17"/>
      <c r="N31" s="16">
        <v>0</v>
      </c>
      <c r="O31" s="17"/>
      <c r="P31" s="12">
        <v>14</v>
      </c>
      <c r="Q31" s="5" t="s">
        <v>11</v>
      </c>
      <c r="R31" s="16">
        <v>0</v>
      </c>
      <c r="S31" s="17"/>
      <c r="T31" s="16">
        <v>0</v>
      </c>
      <c r="U31" s="17"/>
      <c r="V31" s="16">
        <v>0</v>
      </c>
      <c r="W31" s="17"/>
      <c r="X31" s="16">
        <v>0</v>
      </c>
      <c r="Y31" s="17"/>
      <c r="Z31" s="16">
        <v>0</v>
      </c>
      <c r="AA31" s="17"/>
      <c r="AB31" s="16">
        <v>0</v>
      </c>
      <c r="AC31" s="17"/>
      <c r="AD31" s="16"/>
      <c r="AE31" s="1"/>
      <c r="AF31" s="61"/>
    </row>
    <row r="32" spans="1:32" s="33" customFormat="1" ht="12.75">
      <c r="A32" s="12"/>
      <c r="B32" s="5" t="s">
        <v>26</v>
      </c>
      <c r="C32" s="15">
        <v>925</v>
      </c>
      <c r="D32" s="16">
        <f>'[2]JAN-08'!$AF$88*'[1]JAN 08'!$AY31</f>
        <v>68.02750516904976</v>
      </c>
      <c r="E32" s="17">
        <f>SUM(D32/D37)</f>
        <v>0.21906735047379677</v>
      </c>
      <c r="F32" s="16">
        <f>'[2]FEB-08'!$AD$114*'[1]FEB 08'!$AX31</f>
        <v>73.26824354726551</v>
      </c>
      <c r="G32" s="17">
        <f>SUM(F32/F37)</f>
        <v>0.2732734621978264</v>
      </c>
      <c r="H32" s="16">
        <f>'[2]MAR-08'!$AD$121*'[1]MARCH 08'!$BC31</f>
        <v>70.62421514788021</v>
      </c>
      <c r="I32" s="17">
        <f>SUM(H32/H37)</f>
        <v>0.2512963044338005</v>
      </c>
      <c r="J32" s="16">
        <f>'[2]APR-08'!$AE$107*'[1]APRIL 08'!$AY31</f>
        <v>76.74600497412881</v>
      </c>
      <c r="K32" s="17">
        <f>SUM(J32/J37)</f>
        <v>0.22964711970760415</v>
      </c>
      <c r="L32" s="16">
        <v>0</v>
      </c>
      <c r="M32" s="17" t="e">
        <f>SUM(L32/L37)</f>
        <v>#DIV/0!</v>
      </c>
      <c r="N32" s="16">
        <v>0</v>
      </c>
      <c r="O32" s="17" t="e">
        <f>SUM(N32/N37)</f>
        <v>#DIV/0!</v>
      </c>
      <c r="P32" s="12"/>
      <c r="Q32" s="5" t="s">
        <v>26</v>
      </c>
      <c r="R32" s="16">
        <v>0</v>
      </c>
      <c r="S32" s="17" t="e">
        <f>SUM(R32/R37)</f>
        <v>#DIV/0!</v>
      </c>
      <c r="T32" s="16">
        <v>0</v>
      </c>
      <c r="U32" s="17" t="e">
        <f>SUM(T32/T37)</f>
        <v>#DIV/0!</v>
      </c>
      <c r="V32" s="16">
        <v>0</v>
      </c>
      <c r="W32" s="17" t="e">
        <f>SUM(V32/V37)</f>
        <v>#DIV/0!</v>
      </c>
      <c r="X32" s="16">
        <v>0</v>
      </c>
      <c r="Y32" s="17" t="e">
        <f>SUM(X32/X37)</f>
        <v>#DIV/0!</v>
      </c>
      <c r="Z32" s="16">
        <v>0</v>
      </c>
      <c r="AA32" s="17" t="e">
        <f>SUM(Z32/Z37)</f>
        <v>#DIV/0!</v>
      </c>
      <c r="AB32" s="16">
        <v>0</v>
      </c>
      <c r="AC32" s="17" t="e">
        <f>SUM(AB32/AB37)</f>
        <v>#DIV/0!</v>
      </c>
      <c r="AD32" s="16">
        <f>SUM(D32+F32+H32+J32+L32+N32+R32+T32+V32+X32+Z32+AB32)</f>
        <v>288.6659688383243</v>
      </c>
      <c r="AE32" s="1"/>
      <c r="AF32" s="61"/>
    </row>
    <row r="33" spans="1:32" s="33" customFormat="1" ht="12.75">
      <c r="A33" s="12"/>
      <c r="B33" s="5" t="s">
        <v>27</v>
      </c>
      <c r="C33" s="15">
        <v>925</v>
      </c>
      <c r="D33" s="16">
        <f>'[2]JAN-08'!$AF$88*'[1]JAN 08'!$AY32</f>
        <v>24.257870060281313</v>
      </c>
      <c r="E33" s="17">
        <f>SUM(D33/D37)</f>
        <v>0.07811703970383452</v>
      </c>
      <c r="F33" s="16">
        <f>'[2]FEB-08'!$AD$114*'[1]FEB 08'!$AX32</f>
        <v>21.08438663230662</v>
      </c>
      <c r="G33" s="17">
        <f>SUM(F33/F37)</f>
        <v>0.07863984523678456</v>
      </c>
      <c r="H33" s="16">
        <f>'[2]MAR-08'!$AD$121*'[1]MARCH 08'!$BC32</f>
        <v>24.313254395171878</v>
      </c>
      <c r="I33" s="17">
        <f>SUM(H33/H37)</f>
        <v>0.08651184250999693</v>
      </c>
      <c r="J33" s="16">
        <f>'[2]APR-08'!$AE$107*'[1]APRIL 08'!$AY32</f>
        <v>24.861381893027644</v>
      </c>
      <c r="K33" s="17">
        <f>SUM(J33/J37)</f>
        <v>0.07439272891936473</v>
      </c>
      <c r="L33" s="16">
        <v>0</v>
      </c>
      <c r="M33" s="17" t="e">
        <f>SUM(L33/L37)</f>
        <v>#DIV/0!</v>
      </c>
      <c r="N33" s="16">
        <v>0</v>
      </c>
      <c r="O33" s="17" t="e">
        <f>SUM(N33/N37)</f>
        <v>#DIV/0!</v>
      </c>
      <c r="P33" s="12"/>
      <c r="Q33" s="5" t="s">
        <v>27</v>
      </c>
      <c r="R33" s="16">
        <v>0</v>
      </c>
      <c r="S33" s="17" t="e">
        <f>SUM(R33/R37)</f>
        <v>#DIV/0!</v>
      </c>
      <c r="T33" s="16">
        <v>0</v>
      </c>
      <c r="U33" s="17" t="e">
        <f>SUM(T33/T37)</f>
        <v>#DIV/0!</v>
      </c>
      <c r="V33" s="16">
        <v>0</v>
      </c>
      <c r="W33" s="17" t="e">
        <f>SUM(V33/V37)</f>
        <v>#DIV/0!</v>
      </c>
      <c r="X33" s="16">
        <v>0</v>
      </c>
      <c r="Y33" s="17" t="e">
        <f>SUM(X33/X37)</f>
        <v>#DIV/0!</v>
      </c>
      <c r="Z33" s="16">
        <v>0</v>
      </c>
      <c r="AA33" s="17" t="e">
        <f>SUM(Z33/Z37)</f>
        <v>#DIV/0!</v>
      </c>
      <c r="AB33" s="16">
        <v>0</v>
      </c>
      <c r="AC33" s="17" t="e">
        <f>SUM(AB33/AB37)</f>
        <v>#DIV/0!</v>
      </c>
      <c r="AD33" s="16">
        <f>SUM(D33+F33+H33+J33+L33+N33+R33+T33+V33+X33+Z33+AB33)</f>
        <v>94.51689298078746</v>
      </c>
      <c r="AE33" s="1"/>
      <c r="AF33" s="61"/>
    </row>
    <row r="34" spans="1:32" s="33" customFormat="1" ht="12.75">
      <c r="A34" s="12"/>
      <c r="B34" s="5"/>
      <c r="C34" s="15"/>
      <c r="D34" s="16"/>
      <c r="E34" s="17"/>
      <c r="F34" s="16"/>
      <c r="G34" s="17"/>
      <c r="H34" s="16"/>
      <c r="I34" s="17" t="s">
        <v>0</v>
      </c>
      <c r="J34" s="16"/>
      <c r="K34" s="17"/>
      <c r="L34" s="16">
        <v>0</v>
      </c>
      <c r="M34" s="17"/>
      <c r="N34" s="16">
        <v>0</v>
      </c>
      <c r="O34" s="17"/>
      <c r="P34" s="12"/>
      <c r="Q34" s="5"/>
      <c r="R34" s="16">
        <v>0</v>
      </c>
      <c r="S34" s="17"/>
      <c r="T34" s="16">
        <v>0</v>
      </c>
      <c r="U34" s="17"/>
      <c r="V34" s="16">
        <v>0</v>
      </c>
      <c r="W34" s="17"/>
      <c r="X34" s="16">
        <v>0</v>
      </c>
      <c r="Y34" s="17"/>
      <c r="Z34" s="16">
        <v>0</v>
      </c>
      <c r="AA34" s="17"/>
      <c r="AB34" s="16">
        <v>0</v>
      </c>
      <c r="AC34" s="17"/>
      <c r="AD34" s="16"/>
      <c r="AE34" s="1"/>
      <c r="AF34" s="61"/>
    </row>
    <row r="35" spans="1:32" s="33" customFormat="1" ht="12.75">
      <c r="A35" s="12">
        <v>15</v>
      </c>
      <c r="B35" s="5" t="s">
        <v>28</v>
      </c>
      <c r="C35" s="15">
        <v>750</v>
      </c>
      <c r="D35" s="16">
        <f>'[2]JAN-08'!$AF$88*'[1]JAN 08'!$AY34</f>
        <v>3.3222735082559187</v>
      </c>
      <c r="E35" s="17">
        <f>SUM(D35/D37)</f>
        <v>0.010698638046394727</v>
      </c>
      <c r="F35" s="16">
        <f>'[2]FEB-08'!$AD$114*'[1]FEB 08'!$AX34</f>
        <v>2.846392195361394</v>
      </c>
      <c r="G35" s="17">
        <f>SUM(F35/F37)</f>
        <v>0.010616379106965916</v>
      </c>
      <c r="H35" s="16">
        <f>'[2]MAR-08'!$AD$121*'[1]MARCH 08'!$BC34</f>
        <v>3.2417672526895833</v>
      </c>
      <c r="I35" s="17">
        <f>SUM(H35/H37)</f>
        <v>0.011534912334666254</v>
      </c>
      <c r="J35" s="16">
        <f>'[2]APR-08'!$AE$107*'[1]APRIL 08'!$AY34</f>
        <v>3.404928389697264</v>
      </c>
      <c r="K35" s="17">
        <f>SUM(J35/J37)</f>
        <v>0.010188569395478212</v>
      </c>
      <c r="L35" s="16">
        <v>0</v>
      </c>
      <c r="M35" s="17" t="e">
        <f>SUM(L35/L37)</f>
        <v>#DIV/0!</v>
      </c>
      <c r="N35" s="16">
        <v>0</v>
      </c>
      <c r="O35" s="17" t="e">
        <f>SUM(N35/N37)</f>
        <v>#DIV/0!</v>
      </c>
      <c r="P35" s="12">
        <v>15</v>
      </c>
      <c r="Q35" s="5" t="s">
        <v>28</v>
      </c>
      <c r="R35" s="16">
        <v>0</v>
      </c>
      <c r="S35" s="17" t="e">
        <f>SUM(R35/R37)</f>
        <v>#DIV/0!</v>
      </c>
      <c r="T35" s="16">
        <v>0</v>
      </c>
      <c r="U35" s="17" t="e">
        <f>SUM(T35/T37)</f>
        <v>#DIV/0!</v>
      </c>
      <c r="V35" s="16">
        <v>0</v>
      </c>
      <c r="W35" s="17" t="e">
        <f>SUM(V35/V37)</f>
        <v>#DIV/0!</v>
      </c>
      <c r="X35" s="16">
        <v>0</v>
      </c>
      <c r="Y35" s="17" t="e">
        <f>SUM(X35/X37)</f>
        <v>#DIV/0!</v>
      </c>
      <c r="Z35" s="16">
        <v>0</v>
      </c>
      <c r="AA35" s="17" t="e">
        <f>SUM(Z35/Z37)</f>
        <v>#DIV/0!</v>
      </c>
      <c r="AB35" s="16">
        <v>0</v>
      </c>
      <c r="AC35" s="17" t="e">
        <f>SUM(AB35/AB37)</f>
        <v>#DIV/0!</v>
      </c>
      <c r="AD35" s="16">
        <f>SUM(D35+F35+H35+J35+L35+N35+R35+T35+V35+X35+Z35+AB35)</f>
        <v>12.81536134600416</v>
      </c>
      <c r="AE35" s="1"/>
      <c r="AF35" s="61"/>
    </row>
    <row r="36" spans="1:32" s="33" customFormat="1" ht="12.75">
      <c r="A36" s="12"/>
      <c r="B36" s="5"/>
      <c r="C36" s="15"/>
      <c r="D36" s="16"/>
      <c r="E36" s="17"/>
      <c r="F36" s="16"/>
      <c r="G36" s="17"/>
      <c r="H36" s="16"/>
      <c r="I36" s="17"/>
      <c r="J36" s="16"/>
      <c r="K36" s="17"/>
      <c r="L36" s="16">
        <v>0</v>
      </c>
      <c r="M36" s="17"/>
      <c r="N36" s="16">
        <v>0</v>
      </c>
      <c r="O36" s="17"/>
      <c r="P36" s="12"/>
      <c r="Q36" s="5"/>
      <c r="R36" s="16">
        <v>0</v>
      </c>
      <c r="S36" s="17"/>
      <c r="T36" s="16">
        <v>0</v>
      </c>
      <c r="U36" s="17"/>
      <c r="V36" s="16">
        <v>0</v>
      </c>
      <c r="W36" s="17"/>
      <c r="X36" s="16">
        <v>0</v>
      </c>
      <c r="Y36" s="17"/>
      <c r="Z36" s="16">
        <v>0</v>
      </c>
      <c r="AA36" s="17"/>
      <c r="AB36" s="16">
        <v>0</v>
      </c>
      <c r="AC36" s="17"/>
      <c r="AD36" s="16"/>
      <c r="AE36" s="1"/>
      <c r="AF36" s="61"/>
    </row>
    <row r="37" spans="1:32" s="33" customFormat="1" ht="13.5" thickBot="1">
      <c r="A37" s="19"/>
      <c r="B37" s="20" t="s">
        <v>30</v>
      </c>
      <c r="C37" s="21"/>
      <c r="D37" s="22">
        <f>SUM(D5:D36)</f>
        <v>310.53237747167947</v>
      </c>
      <c r="E37" s="67">
        <f>SUM(E5:E36)-E39</f>
        <v>0.9397835467477498</v>
      </c>
      <c r="F37" s="22">
        <f>SUM(F5:F36)</f>
        <v>268.1132772937375</v>
      </c>
      <c r="G37" s="67">
        <f>SUM(G5:G36)-G39</f>
        <v>0.9752686868586697</v>
      </c>
      <c r="H37" s="22">
        <f>SUM(H5:H36)</f>
        <v>281.0396090265023</v>
      </c>
      <c r="I37" s="67">
        <f>'2008 WO chip'!I37</f>
        <v>0.952390701529903</v>
      </c>
      <c r="J37" s="22">
        <f>SUM(J5:J36)</f>
        <v>334.1910191246678</v>
      </c>
      <c r="K37" s="67">
        <f>'2008 WO chip'!K37</f>
        <v>0.9558713678010939</v>
      </c>
      <c r="L37" s="22">
        <f>SUM(L5:L36)</f>
        <v>0</v>
      </c>
      <c r="M37" s="67">
        <f>'2008 WO chip'!M37</f>
        <v>0.9482159560350942</v>
      </c>
      <c r="N37" s="16">
        <v>0</v>
      </c>
      <c r="O37" s="67">
        <f>'2008 WO chip'!O37</f>
        <v>0.965646800278508</v>
      </c>
      <c r="P37" s="19"/>
      <c r="Q37" s="20" t="s">
        <v>30</v>
      </c>
      <c r="R37" s="22">
        <f>SUM(R5:R36)</f>
        <v>0</v>
      </c>
      <c r="S37" s="67">
        <f>'2008 WO chip'!S37</f>
        <v>0.9565154252898151</v>
      </c>
      <c r="T37" s="22">
        <f>SUM(T5:T36)</f>
        <v>0</v>
      </c>
      <c r="U37" s="67">
        <f>'2008 WO chip'!U37</f>
        <v>1</v>
      </c>
      <c r="V37" s="22">
        <f>SUM(V5:V36)</f>
        <v>0</v>
      </c>
      <c r="W37" s="67">
        <f>'2008 WO chip'!W37</f>
        <v>0.9485257029177285</v>
      </c>
      <c r="X37" s="22">
        <f>SUM(X5:X36)</f>
        <v>0</v>
      </c>
      <c r="Y37" s="67">
        <f>'2008 WO chip'!Y37</f>
        <v>0.9343894297749024</v>
      </c>
      <c r="Z37" s="22">
        <f>SUM(Z5:Z36)</f>
        <v>0</v>
      </c>
      <c r="AA37" s="44">
        <f>'2008 WO chip'!AA37</f>
        <v>0.9492189331541472</v>
      </c>
      <c r="AB37" s="22">
        <v>0</v>
      </c>
      <c r="AC37" s="67">
        <f>'2008 WO chip'!AC37</f>
        <v>0.95948414387976</v>
      </c>
      <c r="AD37" s="22">
        <f>SUM(D37+F37+H37+J37+L37+N37+R37+T37+V37+X37+Z37+AB37)</f>
        <v>1193.8762829165871</v>
      </c>
      <c r="AE37" s="1"/>
      <c r="AF37" s="61"/>
    </row>
    <row r="38" spans="1:32" s="33" customFormat="1" ht="13.5" thickTop="1">
      <c r="A38" s="1"/>
      <c r="B38" s="1"/>
      <c r="C38" s="2"/>
      <c r="D38" s="36"/>
      <c r="E38" s="3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1"/>
      <c r="Q38" s="1"/>
      <c r="R38" s="37"/>
      <c r="S38" s="37"/>
      <c r="T38" s="37"/>
      <c r="U38" s="37"/>
      <c r="V38" s="63"/>
      <c r="W38" s="3"/>
      <c r="X38" s="63"/>
      <c r="Y38" s="3"/>
      <c r="Z38" s="1"/>
      <c r="AA38" s="3"/>
      <c r="AB38" s="1"/>
      <c r="AC38" s="3"/>
      <c r="AD38" s="63"/>
      <c r="AE38" s="1"/>
      <c r="AF38" s="24"/>
    </row>
    <row r="39" spans="1:32" s="33" customFormat="1" ht="12.75">
      <c r="A39" s="12">
        <v>16</v>
      </c>
      <c r="B39" s="5" t="s">
        <v>29</v>
      </c>
      <c r="C39" s="15">
        <v>1600</v>
      </c>
      <c r="D39" s="16">
        <f>'[2]JAN-08'!$AF$88*'[1]JAN 08'!$AY$36-'[2]JAN-08'!$AI$95</f>
        <v>18.699158391333462</v>
      </c>
      <c r="E39" s="17">
        <f>D39/$D37</f>
        <v>0.06021645325225008</v>
      </c>
      <c r="F39" s="16">
        <f>'[2]FEB-08'!$AD$114*'[1]FEB 08'!$AX$36-'[2]FEB-08'!$AF$122</f>
        <v>7.679873467773817</v>
      </c>
      <c r="G39" s="17">
        <f>F39/$D37</f>
        <v>0.02473131314133007</v>
      </c>
      <c r="H39" s="16">
        <f>'[2]MAR-08'!$AD$121*'[1]MARCH 08'!$BC$36-'[2]MAR-08'!$AG$129</f>
        <v>9.804435063308198</v>
      </c>
      <c r="I39" s="17">
        <f>SUM(H39/H37)</f>
        <v>0.034886310500039264</v>
      </c>
      <c r="J39" s="16">
        <f>'[2]APR-08'!$AE$107*'[1]APRIL 08'!$AY$36-'[2]APR-08'!$AG$115</f>
        <v>14.11206311997941</v>
      </c>
      <c r="K39" s="17">
        <f>SUM(J39/J37)</f>
        <v>0.04222753548836391</v>
      </c>
      <c r="L39" s="16">
        <v>0</v>
      </c>
      <c r="M39" s="17" t="e">
        <f>SUM(L39/L37)</f>
        <v>#DIV/0!</v>
      </c>
      <c r="N39" s="16">
        <v>0</v>
      </c>
      <c r="O39" s="17" t="e">
        <f>SUM(N39/N37)</f>
        <v>#DIV/0!</v>
      </c>
      <c r="P39" s="12">
        <v>16</v>
      </c>
      <c r="Q39" s="5" t="s">
        <v>29</v>
      </c>
      <c r="R39" s="16">
        <v>0</v>
      </c>
      <c r="S39" s="17" t="e">
        <f>SUM(R39/R37)</f>
        <v>#DIV/0!</v>
      </c>
      <c r="T39" s="16">
        <v>0</v>
      </c>
      <c r="U39" s="17" t="e">
        <f>SUM(T39/T37)</f>
        <v>#DIV/0!</v>
      </c>
      <c r="V39" s="16">
        <v>0</v>
      </c>
      <c r="W39" s="17" t="e">
        <f>SUM(V39/V37)</f>
        <v>#DIV/0!</v>
      </c>
      <c r="X39" s="16">
        <v>0</v>
      </c>
      <c r="Y39" s="17" t="e">
        <f>SUM(X39/X37)</f>
        <v>#DIV/0!</v>
      </c>
      <c r="Z39" s="16">
        <v>0</v>
      </c>
      <c r="AA39" s="17" t="e">
        <f>SUM(Z39/Z37)</f>
        <v>#DIV/0!</v>
      </c>
      <c r="AB39" s="16">
        <v>0</v>
      </c>
      <c r="AC39" s="17" t="e">
        <f>SUM(AB39/AB37)</f>
        <v>#DIV/0!</v>
      </c>
      <c r="AD39" s="16">
        <f>SUM(D39+F39+H39+J39+L39+N39+R39+T39+V39+X39+Z39+AB39)</f>
        <v>50.29553004239489</v>
      </c>
      <c r="AE39" s="1"/>
      <c r="AF39" s="24" t="s">
        <v>0</v>
      </c>
    </row>
    <row r="40" spans="1:32" s="33" customFormat="1" ht="12.75">
      <c r="A40" s="1"/>
      <c r="B40" s="1"/>
      <c r="C40" s="2"/>
      <c r="D40" s="36"/>
      <c r="E40" s="3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1"/>
      <c r="Q40" s="1"/>
      <c r="R40" s="37"/>
      <c r="S40" s="37"/>
      <c r="T40" s="37"/>
      <c r="U40" s="37"/>
      <c r="V40" s="1"/>
      <c r="W40" s="3"/>
      <c r="X40" s="1"/>
      <c r="Y40" s="3"/>
      <c r="Z40" s="1"/>
      <c r="AA40" s="3"/>
      <c r="AB40" s="1"/>
      <c r="AC40" s="3"/>
      <c r="AD40" s="1"/>
      <c r="AE40" s="1"/>
      <c r="AF40" s="24" t="s">
        <v>0</v>
      </c>
    </row>
    <row r="41" spans="1:32" s="33" customFormat="1" ht="12.75">
      <c r="A41" s="1"/>
      <c r="B41" s="1"/>
      <c r="C41" s="38" t="s">
        <v>0</v>
      </c>
      <c r="D41" s="38"/>
      <c r="E41" s="38"/>
      <c r="F41" s="38"/>
      <c r="G41" s="38"/>
      <c r="H41" s="38"/>
      <c r="I41" s="38"/>
      <c r="J41" s="38"/>
      <c r="K41" s="38"/>
      <c r="L41" s="37"/>
      <c r="M41" s="38"/>
      <c r="N41" s="37"/>
      <c r="O41" s="38"/>
      <c r="P41" s="1"/>
      <c r="Q41" s="1"/>
      <c r="R41" s="38"/>
      <c r="S41" s="38" t="s">
        <v>0</v>
      </c>
      <c r="T41" s="38"/>
      <c r="U41" s="38"/>
      <c r="V41" s="1"/>
      <c r="W41" s="3"/>
      <c r="X41" s="1"/>
      <c r="Y41" s="3"/>
      <c r="Z41" s="1" t="s">
        <v>0</v>
      </c>
      <c r="AA41" s="3"/>
      <c r="AB41" s="1"/>
      <c r="AC41" s="3"/>
      <c r="AD41" s="1"/>
      <c r="AE41" s="1"/>
      <c r="AF41" s="24"/>
    </row>
    <row r="42" spans="1:32" s="33" customFormat="1" ht="12.75">
      <c r="A42" s="5" t="s">
        <v>46</v>
      </c>
      <c r="B42" s="1"/>
      <c r="C42" s="2"/>
      <c r="D42" s="1"/>
      <c r="E42" s="3" t="s">
        <v>0</v>
      </c>
      <c r="F42" s="1"/>
      <c r="G42" s="3"/>
      <c r="H42" s="37"/>
      <c r="I42" s="3"/>
      <c r="J42" s="1"/>
      <c r="K42" s="3"/>
      <c r="L42" s="1"/>
      <c r="M42" s="3"/>
      <c r="N42" s="1"/>
      <c r="O42" s="3" t="s">
        <v>0</v>
      </c>
      <c r="P42" s="5" t="s">
        <v>14</v>
      </c>
      <c r="Q42" s="1"/>
      <c r="R42" s="1"/>
      <c r="S42" s="3"/>
      <c r="T42" s="4"/>
      <c r="U42" s="3"/>
      <c r="V42" s="1"/>
      <c r="W42" s="3"/>
      <c r="X42" s="1"/>
      <c r="Y42" s="3"/>
      <c r="Z42" s="1"/>
      <c r="AA42" s="3"/>
      <c r="AB42" s="1"/>
      <c r="AC42" s="3"/>
      <c r="AD42" s="1"/>
      <c r="AE42" s="1"/>
      <c r="AF42" s="24"/>
    </row>
    <row r="43" spans="1:32" s="33" customFormat="1" ht="12.75">
      <c r="A43" s="5"/>
      <c r="B43" s="5"/>
      <c r="C43" s="2"/>
      <c r="D43" s="1"/>
      <c r="E43" s="3"/>
      <c r="F43" s="1"/>
      <c r="G43" s="3"/>
      <c r="H43" s="37"/>
      <c r="I43" s="3"/>
      <c r="J43" s="1"/>
      <c r="K43" s="3"/>
      <c r="L43" s="1"/>
      <c r="M43" s="3"/>
      <c r="N43" s="1"/>
      <c r="O43" s="3"/>
      <c r="P43" s="5"/>
      <c r="Q43" s="5" t="s">
        <v>32</v>
      </c>
      <c r="R43" s="1"/>
      <c r="S43" s="3" t="s">
        <v>0</v>
      </c>
      <c r="T43" s="4"/>
      <c r="U43" s="3"/>
      <c r="V43" s="1"/>
      <c r="W43" s="3"/>
      <c r="X43" s="1"/>
      <c r="Y43" s="3"/>
      <c r="Z43" s="1"/>
      <c r="AA43" s="3"/>
      <c r="AB43" s="1"/>
      <c r="AC43" s="3"/>
      <c r="AD43" s="1"/>
      <c r="AE43" s="1"/>
      <c r="AF43" s="24"/>
    </row>
    <row r="44" spans="1:32" s="39" customFormat="1" ht="12.75" customHeight="1">
      <c r="A44" s="12">
        <v>1</v>
      </c>
      <c r="B44" s="5" t="s">
        <v>13</v>
      </c>
      <c r="C44" s="15">
        <f>+C5</f>
        <v>1420</v>
      </c>
      <c r="D44" s="16">
        <f>92.07+279.92+436.41-336</f>
        <v>472.4000000000001</v>
      </c>
      <c r="E44" s="17">
        <f>D44/$D52</f>
        <v>0.4247704854648288</v>
      </c>
      <c r="F44" s="16">
        <f>315.94+68.86+182.84</f>
        <v>567.64</v>
      </c>
      <c r="G44" s="17">
        <f>SUM(F44/F52)</f>
        <v>0.5000264265957259</v>
      </c>
      <c r="H44" s="16">
        <f>257.54+290.58+23.24</f>
        <v>571.36</v>
      </c>
      <c r="I44" s="17">
        <f>SUM(H44/H52)</f>
        <v>0.5636603989503384</v>
      </c>
      <c r="J44" s="16">
        <f>67.7+182.65+312.82</f>
        <v>563.1700000000001</v>
      </c>
      <c r="K44" s="17">
        <f>SUM(J44/J52)</f>
        <v>0.5219176304863583</v>
      </c>
      <c r="L44" s="16">
        <v>0</v>
      </c>
      <c r="M44" s="17" t="e">
        <f>SUM(L44/L52)</f>
        <v>#DIV/0!</v>
      </c>
      <c r="N44" s="16">
        <v>0</v>
      </c>
      <c r="O44" s="17" t="e">
        <f>SUM(N44/N52)</f>
        <v>#DIV/0!</v>
      </c>
      <c r="P44" s="12">
        <v>1</v>
      </c>
      <c r="Q44" s="5" t="s">
        <v>13</v>
      </c>
      <c r="R44" s="16">
        <v>0</v>
      </c>
      <c r="S44" s="17" t="e">
        <f>SUM(R44/R52)</f>
        <v>#DIV/0!</v>
      </c>
      <c r="T44" s="16">
        <v>0</v>
      </c>
      <c r="U44" s="17" t="e">
        <f>SUM(T44/T52)</f>
        <v>#DIV/0!</v>
      </c>
      <c r="V44" s="16">
        <v>0</v>
      </c>
      <c r="W44" s="17" t="e">
        <f>+V44/V$52</f>
        <v>#DIV/0!</v>
      </c>
      <c r="X44" s="16">
        <v>0</v>
      </c>
      <c r="Y44" s="17" t="e">
        <f>+X44/X$52</f>
        <v>#DIV/0!</v>
      </c>
      <c r="Z44" s="16">
        <v>0</v>
      </c>
      <c r="AA44" s="17" t="e">
        <f>+Z44/Z$54</f>
        <v>#DIV/0!</v>
      </c>
      <c r="AB44" s="16">
        <v>0</v>
      </c>
      <c r="AC44" s="64" t="e">
        <f>+AB44/AB$54</f>
        <v>#DIV/0!</v>
      </c>
      <c r="AD44" s="16">
        <f aca="true" t="shared" si="0" ref="AD44:AD50">SUM(D44+F44+H44+J44+L44+N44+R44+T44+V44+X44+Z44+AB44)</f>
        <v>2174.57</v>
      </c>
      <c r="AE44" s="4"/>
      <c r="AF44" s="55"/>
    </row>
    <row r="45" spans="1:32" s="39" customFormat="1" ht="15.75" customHeight="1">
      <c r="A45" s="12">
        <v>2</v>
      </c>
      <c r="B45" s="5" t="s">
        <v>11</v>
      </c>
      <c r="C45" s="15">
        <v>750</v>
      </c>
      <c r="D45" s="16">
        <v>191.66</v>
      </c>
      <c r="E45" s="17">
        <f>D45/$D52</f>
        <v>0.1723359679174197</v>
      </c>
      <c r="F45" s="16">
        <v>366.12</v>
      </c>
      <c r="G45" s="17">
        <f>SUM(F45/F52)</f>
        <v>0.32251017423935446</v>
      </c>
      <c r="H45" s="16">
        <v>195.12</v>
      </c>
      <c r="I45" s="17">
        <f>SUM(H45/H52)</f>
        <v>0.19249057869502592</v>
      </c>
      <c r="J45" s="16">
        <v>216.98</v>
      </c>
      <c r="K45" s="17">
        <f>SUM(J45/J52)</f>
        <v>0.2010861506524318</v>
      </c>
      <c r="L45" s="16">
        <v>0</v>
      </c>
      <c r="M45" s="17" t="e">
        <f>SUM(L45/L52)</f>
        <v>#DIV/0!</v>
      </c>
      <c r="N45" s="16">
        <v>0</v>
      </c>
      <c r="O45" s="17" t="e">
        <f>SUM(N45/N52)</f>
        <v>#DIV/0!</v>
      </c>
      <c r="P45" s="12">
        <v>2</v>
      </c>
      <c r="Q45" s="5" t="s">
        <v>11</v>
      </c>
      <c r="R45" s="16">
        <v>0</v>
      </c>
      <c r="S45" s="17" t="e">
        <f>SUM(R45/R52)</f>
        <v>#DIV/0!</v>
      </c>
      <c r="T45" s="16">
        <v>0</v>
      </c>
      <c r="U45" s="17" t="e">
        <f>SUM(T45/T52)</f>
        <v>#DIV/0!</v>
      </c>
      <c r="V45" s="16">
        <v>0</v>
      </c>
      <c r="W45" s="17" t="e">
        <f>+V45/V$52</f>
        <v>#DIV/0!</v>
      </c>
      <c r="X45" s="16">
        <v>0</v>
      </c>
      <c r="Y45" s="17" t="e">
        <f>+X45/X$52</f>
        <v>#DIV/0!</v>
      </c>
      <c r="Z45" s="16">
        <v>0</v>
      </c>
      <c r="AA45" s="17" t="e">
        <f>+Z45/Z$54</f>
        <v>#DIV/0!</v>
      </c>
      <c r="AB45" s="16">
        <v>0</v>
      </c>
      <c r="AC45" s="64" t="e">
        <f>+AB45/AB$54</f>
        <v>#DIV/0!</v>
      </c>
      <c r="AD45" s="16">
        <f t="shared" si="0"/>
        <v>969.88</v>
      </c>
      <c r="AE45" s="4"/>
      <c r="AF45" s="55"/>
    </row>
    <row r="46" spans="1:32" s="39" customFormat="1" ht="17.25" customHeight="1">
      <c r="A46" s="12">
        <v>3</v>
      </c>
      <c r="B46" s="45" t="s">
        <v>35</v>
      </c>
      <c r="C46" s="51" t="s">
        <v>12</v>
      </c>
      <c r="D46" s="16">
        <f>21.3+21.09+23.08+67.39+189.86+36.97</f>
        <v>359.69000000000005</v>
      </c>
      <c r="E46" s="52">
        <f>D46/$D52</f>
        <v>0.32342441980703696</v>
      </c>
      <c r="F46" s="16">
        <f>20.66+20.66+22.57+9.89+56.7+9.68</f>
        <v>140.16000000000003</v>
      </c>
      <c r="G46" s="52">
        <f>SUM(F46/F52)</f>
        <v>0.12346505523158509</v>
      </c>
      <c r="H46" s="16">
        <f>159.9+14.78</f>
        <v>174.68</v>
      </c>
      <c r="I46" s="52">
        <f>SUM(H46/H52)</f>
        <v>0.17232602647830633</v>
      </c>
      <c r="J46" s="16">
        <f>17.18+45.14+109.74+38.48</f>
        <v>210.54</v>
      </c>
      <c r="K46" s="52">
        <f>SUM(J46/J52)</f>
        <v>0.19511788256227758</v>
      </c>
      <c r="L46" s="16">
        <v>0</v>
      </c>
      <c r="M46" s="52" t="e">
        <f>SUM(L46/L52)</f>
        <v>#DIV/0!</v>
      </c>
      <c r="N46" s="16">
        <v>0</v>
      </c>
      <c r="O46" s="52" t="e">
        <f>SUM(N46/N52)</f>
        <v>#DIV/0!</v>
      </c>
      <c r="P46" s="12">
        <v>3</v>
      </c>
      <c r="Q46" s="45" t="s">
        <v>35</v>
      </c>
      <c r="R46" s="16">
        <v>0</v>
      </c>
      <c r="S46" s="52" t="e">
        <f>SUM(R46/R52)</f>
        <v>#DIV/0!</v>
      </c>
      <c r="T46" s="16">
        <v>0</v>
      </c>
      <c r="U46" s="52" t="e">
        <f>SUM(T46/T52)</f>
        <v>#DIV/0!</v>
      </c>
      <c r="V46" s="16">
        <v>0</v>
      </c>
      <c r="W46" s="52" t="e">
        <f>+V46/V$52</f>
        <v>#DIV/0!</v>
      </c>
      <c r="X46" s="16">
        <v>0</v>
      </c>
      <c r="Y46" s="52" t="e">
        <f>+X46/X$52</f>
        <v>#DIV/0!</v>
      </c>
      <c r="Z46" s="16">
        <v>0</v>
      </c>
      <c r="AA46" s="52" t="e">
        <f>+Z46/Z$54</f>
        <v>#DIV/0!</v>
      </c>
      <c r="AB46" s="16">
        <v>0</v>
      </c>
      <c r="AC46" s="65" t="e">
        <f>+AB46/AB$54</f>
        <v>#DIV/0!</v>
      </c>
      <c r="AD46" s="16">
        <f t="shared" si="0"/>
        <v>885.07</v>
      </c>
      <c r="AE46" s="4"/>
      <c r="AF46" s="55"/>
    </row>
    <row r="47" spans="1:32" s="39" customFormat="1" ht="17.25" customHeight="1">
      <c r="A47" s="12">
        <v>4</v>
      </c>
      <c r="B47" s="5" t="s">
        <v>42</v>
      </c>
      <c r="C47" s="15" t="s">
        <v>12</v>
      </c>
      <c r="D47" s="16">
        <v>78.34</v>
      </c>
      <c r="E47" s="17">
        <f>D47/$D52</f>
        <v>0.0704414052314028</v>
      </c>
      <c r="F47" s="16">
        <v>61.3</v>
      </c>
      <c r="G47" s="17">
        <f>SUM(F47/F52)</f>
        <v>0.053998343933334504</v>
      </c>
      <c r="H47" s="16">
        <v>66</v>
      </c>
      <c r="I47" s="17">
        <f>SUM(H47/H52)</f>
        <v>0.06511058934948602</v>
      </c>
      <c r="J47" s="16">
        <v>71.1</v>
      </c>
      <c r="K47" s="17">
        <f>SUM(J47/J52)</f>
        <v>0.06589190391459074</v>
      </c>
      <c r="L47" s="16">
        <v>0</v>
      </c>
      <c r="M47" s="17" t="e">
        <f>SUM(L47/L52)</f>
        <v>#DIV/0!</v>
      </c>
      <c r="N47" s="16">
        <v>0</v>
      </c>
      <c r="O47" s="17" t="e">
        <f>SUM(N47/N52)</f>
        <v>#DIV/0!</v>
      </c>
      <c r="P47" s="60">
        <v>4</v>
      </c>
      <c r="Q47" s="5" t="s">
        <v>42</v>
      </c>
      <c r="R47" s="16">
        <v>0</v>
      </c>
      <c r="S47" s="17" t="e">
        <f>SUM(R47/R52)</f>
        <v>#DIV/0!</v>
      </c>
      <c r="T47" s="16">
        <v>0</v>
      </c>
      <c r="U47" s="17" t="e">
        <f>SUM(T47/T52)</f>
        <v>#DIV/0!</v>
      </c>
      <c r="V47" s="16">
        <v>0</v>
      </c>
      <c r="W47" s="17" t="e">
        <f>SUM(V47/V52)</f>
        <v>#DIV/0!</v>
      </c>
      <c r="X47" s="16">
        <v>0</v>
      </c>
      <c r="Y47" s="17" t="e">
        <f>SUM(X47/X52)</f>
        <v>#DIV/0!</v>
      </c>
      <c r="Z47" s="16">
        <v>0</v>
      </c>
      <c r="AA47" s="52" t="e">
        <f>+Z47/Z$54</f>
        <v>#DIV/0!</v>
      </c>
      <c r="AB47" s="16">
        <v>0</v>
      </c>
      <c r="AC47" s="65" t="e">
        <f>+AB47/AB$54</f>
        <v>#DIV/0!</v>
      </c>
      <c r="AD47" s="16">
        <f t="shared" si="0"/>
        <v>276.74</v>
      </c>
      <c r="AE47" s="4"/>
      <c r="AF47" s="55"/>
    </row>
    <row r="48" spans="1:32" s="39" customFormat="1" ht="16.5" customHeight="1">
      <c r="A48" s="12">
        <v>5</v>
      </c>
      <c r="B48" s="5" t="s">
        <v>36</v>
      </c>
      <c r="C48" s="15" t="s">
        <v>12</v>
      </c>
      <c r="D48" s="16">
        <v>10.04</v>
      </c>
      <c r="E48" s="17">
        <f>D48/$D52</f>
        <v>0.00902772157931177</v>
      </c>
      <c r="F48" s="16">
        <v>0</v>
      </c>
      <c r="G48" s="17">
        <f>SUM(F48/F52)</f>
        <v>0</v>
      </c>
      <c r="H48" s="16">
        <v>6.5</v>
      </c>
      <c r="I48" s="17">
        <f>SUM(H48/H52)</f>
        <v>0.00641240652684332</v>
      </c>
      <c r="J48" s="16">
        <v>17.25</v>
      </c>
      <c r="K48" s="17">
        <f>SUM(J48/J52)</f>
        <v>0.015986432384341637</v>
      </c>
      <c r="L48" s="16">
        <v>0</v>
      </c>
      <c r="M48" s="17" t="e">
        <f>SUM(L48/L52)</f>
        <v>#DIV/0!</v>
      </c>
      <c r="N48" s="16">
        <v>0</v>
      </c>
      <c r="O48" s="17" t="e">
        <f>SUM(N48/N52)</f>
        <v>#DIV/0!</v>
      </c>
      <c r="P48" s="60">
        <v>5</v>
      </c>
      <c r="Q48" s="5" t="s">
        <v>36</v>
      </c>
      <c r="R48" s="16">
        <v>0</v>
      </c>
      <c r="S48" s="17" t="e">
        <f>SUM(R48/R52)</f>
        <v>#DIV/0!</v>
      </c>
      <c r="T48" s="16">
        <v>0</v>
      </c>
      <c r="U48" s="17" t="e">
        <f>SUM(T48/T52)</f>
        <v>#DIV/0!</v>
      </c>
      <c r="V48" s="16">
        <v>0</v>
      </c>
      <c r="W48" s="17" t="e">
        <f>SUM(V48/V52)</f>
        <v>#DIV/0!</v>
      </c>
      <c r="X48" s="16">
        <v>0</v>
      </c>
      <c r="Y48" s="17" t="e">
        <f>SUM(X48/X52)</f>
        <v>#DIV/0!</v>
      </c>
      <c r="Z48" s="16">
        <v>0</v>
      </c>
      <c r="AA48" s="17" t="e">
        <f>+Z48/Z$52</f>
        <v>#DIV/0!</v>
      </c>
      <c r="AB48" s="16">
        <v>0</v>
      </c>
      <c r="AC48" s="17" t="e">
        <f>+AB48/AB$54</f>
        <v>#DIV/0!</v>
      </c>
      <c r="AD48" s="16">
        <f t="shared" si="0"/>
        <v>33.79</v>
      </c>
      <c r="AE48" s="4"/>
      <c r="AF48" s="55"/>
    </row>
    <row r="49" spans="1:32" s="39" customFormat="1" ht="16.5" customHeight="1">
      <c r="A49" s="12">
        <v>6</v>
      </c>
      <c r="B49" s="5" t="s">
        <v>43</v>
      </c>
      <c r="C49" s="15" t="s">
        <v>12</v>
      </c>
      <c r="D49" s="16"/>
      <c r="E49" s="52"/>
      <c r="F49" s="16"/>
      <c r="G49" s="52"/>
      <c r="H49" s="16"/>
      <c r="I49" s="52"/>
      <c r="J49" s="16"/>
      <c r="K49" s="52"/>
      <c r="L49" s="16">
        <v>0</v>
      </c>
      <c r="M49" s="52"/>
      <c r="N49" s="16">
        <v>0</v>
      </c>
      <c r="O49" s="52"/>
      <c r="P49" s="60">
        <v>6</v>
      </c>
      <c r="Q49" s="5" t="s">
        <v>43</v>
      </c>
      <c r="R49" s="16">
        <v>0</v>
      </c>
      <c r="S49" s="52"/>
      <c r="T49" s="16">
        <v>0</v>
      </c>
      <c r="U49" s="52" t="e">
        <f>SUM(T49/T52)</f>
        <v>#DIV/0!</v>
      </c>
      <c r="V49" s="16">
        <v>0</v>
      </c>
      <c r="W49" s="52" t="e">
        <f>SUM(V49/V52)</f>
        <v>#DIV/0!</v>
      </c>
      <c r="X49" s="16">
        <v>0</v>
      </c>
      <c r="Y49" s="52" t="e">
        <f>SUM(X49/X52)</f>
        <v>#DIV/0!</v>
      </c>
      <c r="Z49" s="16">
        <v>0</v>
      </c>
      <c r="AA49" s="52" t="e">
        <f>SUM(Z49/Z52)</f>
        <v>#DIV/0!</v>
      </c>
      <c r="AB49" s="16">
        <v>0</v>
      </c>
      <c r="AC49" s="52" t="e">
        <f>SUM(AB49/AB52)</f>
        <v>#DIV/0!</v>
      </c>
      <c r="AD49" s="16"/>
      <c r="AE49" s="4"/>
      <c r="AF49" s="55"/>
    </row>
    <row r="50" spans="1:32" s="39" customFormat="1" ht="16.5" customHeight="1">
      <c r="A50" s="12">
        <v>7</v>
      </c>
      <c r="B50" s="5" t="s">
        <v>45</v>
      </c>
      <c r="C50" s="15" t="s">
        <v>12</v>
      </c>
      <c r="D50" s="16">
        <v>0</v>
      </c>
      <c r="E50" s="68"/>
      <c r="F50" s="16">
        <v>0</v>
      </c>
      <c r="G50" s="68"/>
      <c r="H50" s="16">
        <v>0</v>
      </c>
      <c r="I50" s="68"/>
      <c r="J50" s="16">
        <v>0</v>
      </c>
      <c r="K50" s="68"/>
      <c r="L50" s="16">
        <v>0</v>
      </c>
      <c r="M50" s="68"/>
      <c r="N50" s="16">
        <v>0</v>
      </c>
      <c r="O50" s="68"/>
      <c r="P50" s="12">
        <v>7</v>
      </c>
      <c r="Q50" s="5" t="s">
        <v>44</v>
      </c>
      <c r="R50" s="16">
        <v>0</v>
      </c>
      <c r="S50" s="68"/>
      <c r="T50" s="16">
        <v>0</v>
      </c>
      <c r="U50" s="68"/>
      <c r="V50" s="16">
        <v>0</v>
      </c>
      <c r="W50" s="68"/>
      <c r="X50" s="16">
        <v>0</v>
      </c>
      <c r="Y50" s="68"/>
      <c r="Z50" s="16">
        <v>0</v>
      </c>
      <c r="AA50" s="68"/>
      <c r="AB50" s="16">
        <v>0</v>
      </c>
      <c r="AC50" s="68"/>
      <c r="AD50" s="16">
        <f t="shared" si="0"/>
        <v>0</v>
      </c>
      <c r="AE50" s="4"/>
      <c r="AF50" s="55"/>
    </row>
    <row r="51" spans="1:32" s="33" customFormat="1" ht="12.75">
      <c r="A51" s="1"/>
      <c r="B51" s="1"/>
      <c r="C51" s="25"/>
      <c r="D51" s="18"/>
      <c r="E51" s="50"/>
      <c r="F51" s="24"/>
      <c r="G51" s="46"/>
      <c r="H51" s="54"/>
      <c r="I51" s="46"/>
      <c r="J51" s="24"/>
      <c r="K51" s="46"/>
      <c r="L51" s="24"/>
      <c r="M51" s="46"/>
      <c r="N51" s="24"/>
      <c r="O51" s="46"/>
      <c r="P51" s="24"/>
      <c r="Q51" s="24"/>
      <c r="R51" s="24"/>
      <c r="S51" s="46"/>
      <c r="T51" s="55"/>
      <c r="U51" s="56"/>
      <c r="V51" s="24"/>
      <c r="W51" s="46"/>
      <c r="X51" s="24"/>
      <c r="Y51" s="46" t="s">
        <v>0</v>
      </c>
      <c r="Z51" s="24"/>
      <c r="AA51" s="46"/>
      <c r="AB51" s="24"/>
      <c r="AC51" s="46"/>
      <c r="AD51" s="24"/>
      <c r="AE51" s="1"/>
      <c r="AF51" s="24"/>
    </row>
    <row r="52" spans="1:32" s="33" customFormat="1" ht="13.5" thickBot="1">
      <c r="A52" s="19"/>
      <c r="B52" s="20" t="s">
        <v>15</v>
      </c>
      <c r="C52" s="57"/>
      <c r="D52" s="16">
        <f>SUM(D44:D51)</f>
        <v>1112.13</v>
      </c>
      <c r="E52" s="58"/>
      <c r="F52" s="16">
        <f>SUM(F44:F50)</f>
        <v>1135.22</v>
      </c>
      <c r="G52" s="58"/>
      <c r="H52" s="16">
        <f>SUM(H44:H51)</f>
        <v>1013.6600000000001</v>
      </c>
      <c r="I52" s="58"/>
      <c r="J52" s="16">
        <f>SUM(J44:J51)</f>
        <v>1079.04</v>
      </c>
      <c r="K52" s="58"/>
      <c r="L52" s="16">
        <f>SUM(L44:L51)</f>
        <v>0</v>
      </c>
      <c r="M52" s="58"/>
      <c r="N52" s="16">
        <f>SUM(N44:N51)</f>
        <v>0</v>
      </c>
      <c r="O52" s="58"/>
      <c r="P52" s="59"/>
      <c r="Q52" s="53" t="s">
        <v>15</v>
      </c>
      <c r="R52" s="16">
        <f>SUM(R44:R51)</f>
        <v>0</v>
      </c>
      <c r="S52" s="16"/>
      <c r="T52" s="16">
        <f>SUM(T44:T51)</f>
        <v>0</v>
      </c>
      <c r="U52" s="16"/>
      <c r="V52" s="16">
        <f>SUM(V44:V51)</f>
        <v>0</v>
      </c>
      <c r="W52" s="58"/>
      <c r="X52" s="16">
        <f>SUM(X44:X51)</f>
        <v>0</v>
      </c>
      <c r="Y52" s="58"/>
      <c r="Z52" s="16">
        <f>SUM(Z44:Z51)</f>
        <v>0</v>
      </c>
      <c r="AA52" s="58"/>
      <c r="AB52" s="16">
        <f>SUM(AB44:AB51)</f>
        <v>0</v>
      </c>
      <c r="AC52" s="58"/>
      <c r="AD52" s="16">
        <v>11142.17</v>
      </c>
      <c r="AE52" s="1"/>
      <c r="AF52" s="24"/>
    </row>
    <row r="53" spans="1:32" s="33" customFormat="1" ht="13.5" thickTop="1">
      <c r="A53" s="1"/>
      <c r="B53" s="1"/>
      <c r="C53" s="2"/>
      <c r="D53" s="18"/>
      <c r="E53" s="26"/>
      <c r="F53" s="1"/>
      <c r="G53" s="3"/>
      <c r="H53" s="37"/>
      <c r="I53" s="3" t="s">
        <v>0</v>
      </c>
      <c r="J53" s="1"/>
      <c r="K53" s="3"/>
      <c r="L53" s="1"/>
      <c r="M53" s="3"/>
      <c r="N53" s="1"/>
      <c r="O53" s="3"/>
      <c r="P53" s="1"/>
      <c r="Q53" s="1"/>
      <c r="R53" s="1"/>
      <c r="S53" s="3"/>
      <c r="T53" s="1"/>
      <c r="U53" s="3"/>
      <c r="V53" s="1"/>
      <c r="W53" s="3"/>
      <c r="X53" s="1"/>
      <c r="Y53" s="3"/>
      <c r="Z53" s="1"/>
      <c r="AA53" s="3"/>
      <c r="AB53" s="1"/>
      <c r="AC53" s="3"/>
      <c r="AD53" s="1"/>
      <c r="AE53" s="1"/>
      <c r="AF53" s="1"/>
    </row>
    <row r="54" spans="1:32" s="33" customFormat="1" ht="13.5" thickBot="1">
      <c r="A54" s="19"/>
      <c r="B54" s="20" t="s">
        <v>17</v>
      </c>
      <c r="C54" s="21"/>
      <c r="D54" s="22">
        <f>D37+D52</f>
        <v>1422.6623774716795</v>
      </c>
      <c r="E54" s="23"/>
      <c r="F54" s="22">
        <f>F37+F52</f>
        <v>1403.3332772937374</v>
      </c>
      <c r="G54" s="23"/>
      <c r="H54" s="22">
        <f>H37+H52</f>
        <v>1294.6996090265025</v>
      </c>
      <c r="I54" s="23"/>
      <c r="J54" s="22">
        <f>J37+J52</f>
        <v>1413.2310191246677</v>
      </c>
      <c r="K54" s="23"/>
      <c r="L54" s="22">
        <f>L37+L52</f>
        <v>0</v>
      </c>
      <c r="M54" s="23"/>
      <c r="N54" s="22">
        <f>N37+N52</f>
        <v>0</v>
      </c>
      <c r="O54" s="23"/>
      <c r="P54" s="19"/>
      <c r="Q54" s="20" t="s">
        <v>17</v>
      </c>
      <c r="R54" s="22">
        <f>R37+R52</f>
        <v>0</v>
      </c>
      <c r="S54" s="22"/>
      <c r="T54" s="22">
        <f>T37+T52</f>
        <v>0</v>
      </c>
      <c r="U54" s="22"/>
      <c r="V54" s="22">
        <f>V37+V52</f>
        <v>0</v>
      </c>
      <c r="W54" s="44"/>
      <c r="X54" s="22">
        <f>+X52+X37</f>
        <v>0</v>
      </c>
      <c r="Y54" s="23"/>
      <c r="Z54" s="22">
        <f>+Z52+Z37</f>
        <v>0</v>
      </c>
      <c r="AA54" s="23"/>
      <c r="AB54" s="22">
        <f>+AB52+AB37</f>
        <v>0</v>
      </c>
      <c r="AC54" s="23"/>
      <c r="AD54" s="22">
        <f>+AD52+AD37</f>
        <v>12336.046282916588</v>
      </c>
      <c r="AE54" s="1"/>
      <c r="AF54" s="1"/>
    </row>
    <row r="55" spans="1:32" s="31" customFormat="1" ht="17.25" customHeight="1" thickTop="1">
      <c r="A55" s="41"/>
      <c r="B55" s="5" t="s">
        <v>34</v>
      </c>
      <c r="C55" s="6"/>
      <c r="D55" s="27">
        <f>D39/D54</f>
        <v>0.013143777952830345</v>
      </c>
      <c r="E55" s="46"/>
      <c r="F55" s="27">
        <f>F39/F54</f>
        <v>0.005472594138567065</v>
      </c>
      <c r="G55" s="28" t="s">
        <v>0</v>
      </c>
      <c r="H55" s="27">
        <f>H39/H54</f>
        <v>0.007572748917936455</v>
      </c>
      <c r="I55" s="28"/>
      <c r="J55" s="27">
        <f>J39/J54</f>
        <v>0.00998567320488068</v>
      </c>
      <c r="K55" s="28"/>
      <c r="L55" s="27" t="e">
        <f>L39/L54</f>
        <v>#DIV/0!</v>
      </c>
      <c r="M55" s="28"/>
      <c r="N55" s="27" t="e">
        <f>N39/N54</f>
        <v>#DIV/0!</v>
      </c>
      <c r="O55" s="28"/>
      <c r="P55" s="41"/>
      <c r="Q55" s="5" t="s">
        <v>16</v>
      </c>
      <c r="R55" s="27" t="e">
        <f>R39/R54</f>
        <v>#DIV/0!</v>
      </c>
      <c r="S55" s="28"/>
      <c r="T55" s="27" t="e">
        <f>T39/T54</f>
        <v>#DIV/0!</v>
      </c>
      <c r="U55" s="28" t="s">
        <v>0</v>
      </c>
      <c r="V55" s="27" t="e">
        <f>V39/V54</f>
        <v>#DIV/0!</v>
      </c>
      <c r="W55" s="28" t="s">
        <v>0</v>
      </c>
      <c r="X55" s="27" t="e">
        <f>X39/X54</f>
        <v>#DIV/0!</v>
      </c>
      <c r="Y55" s="29"/>
      <c r="Z55" s="27" t="e">
        <f>Z39/Z54</f>
        <v>#DIV/0!</v>
      </c>
      <c r="AA55" s="29"/>
      <c r="AB55" s="27" t="e">
        <f>AB39/AB54</f>
        <v>#DIV/0!</v>
      </c>
      <c r="AC55" s="29" t="s">
        <v>0</v>
      </c>
      <c r="AD55" s="27"/>
      <c r="AE55" s="5"/>
      <c r="AF55" s="5"/>
    </row>
    <row r="56" spans="1:32" s="31" customFormat="1" ht="17.25" customHeight="1">
      <c r="A56" s="42" t="s">
        <v>37</v>
      </c>
      <c r="B56" s="29" t="s">
        <v>38</v>
      </c>
      <c r="C56" s="29"/>
      <c r="D56" s="27"/>
      <c r="E56" s="28" t="s">
        <v>0</v>
      </c>
      <c r="F56" s="27"/>
      <c r="G56" s="28"/>
      <c r="H56" s="27"/>
      <c r="I56" s="28"/>
      <c r="J56" s="27"/>
      <c r="K56" s="28"/>
      <c r="L56" s="27"/>
      <c r="M56" s="28"/>
      <c r="N56" s="27"/>
      <c r="O56" s="28"/>
      <c r="P56" s="42" t="s">
        <v>37</v>
      </c>
      <c r="Q56" s="29" t="s">
        <v>38</v>
      </c>
      <c r="R56" s="29"/>
      <c r="S56" s="27"/>
      <c r="T56" s="28"/>
      <c r="U56" s="27" t="s">
        <v>0</v>
      </c>
      <c r="V56" s="28"/>
      <c r="W56" s="28"/>
      <c r="X56" s="40"/>
      <c r="Y56" s="29"/>
      <c r="Z56" s="40" t="s">
        <v>0</v>
      </c>
      <c r="AA56" s="29"/>
      <c r="AB56" s="40"/>
      <c r="AC56" s="29"/>
      <c r="AD56" s="40"/>
      <c r="AE56" s="5"/>
      <c r="AF56" s="5"/>
    </row>
    <row r="57" spans="1:32" s="31" customFormat="1" ht="17.25" customHeight="1">
      <c r="A57" s="42" t="s">
        <v>19</v>
      </c>
      <c r="B57" s="29" t="s">
        <v>40</v>
      </c>
      <c r="C57" s="29"/>
      <c r="D57" s="27"/>
      <c r="E57" s="28"/>
      <c r="F57" s="27"/>
      <c r="G57" s="28"/>
      <c r="H57" s="27"/>
      <c r="I57" s="28"/>
      <c r="J57" s="27"/>
      <c r="K57" s="28"/>
      <c r="L57" s="27"/>
      <c r="M57" s="28"/>
      <c r="N57" s="27"/>
      <c r="O57" s="28"/>
      <c r="P57" s="42" t="s">
        <v>19</v>
      </c>
      <c r="Q57" s="29" t="s">
        <v>40</v>
      </c>
      <c r="R57" s="29"/>
      <c r="S57" s="27"/>
      <c r="T57" s="28"/>
      <c r="U57" s="27"/>
      <c r="V57" s="28"/>
      <c r="W57" s="28"/>
      <c r="X57" s="40"/>
      <c r="Y57" s="29"/>
      <c r="Z57" s="40"/>
      <c r="AA57" s="29"/>
      <c r="AB57" s="40"/>
      <c r="AC57" s="29"/>
      <c r="AD57" s="40"/>
      <c r="AE57" s="5"/>
      <c r="AF57" s="5"/>
    </row>
    <row r="58" spans="1:32" s="31" customFormat="1" ht="17.25" customHeight="1">
      <c r="A58" s="42" t="s">
        <v>39</v>
      </c>
      <c r="B58" s="29" t="s">
        <v>49</v>
      </c>
      <c r="C58" s="29"/>
      <c r="D58" s="27"/>
      <c r="E58" s="28"/>
      <c r="F58" s="27"/>
      <c r="G58" s="28"/>
      <c r="H58" s="27"/>
      <c r="I58" s="28"/>
      <c r="J58" s="27"/>
      <c r="K58" s="28"/>
      <c r="L58" s="27"/>
      <c r="M58" s="28"/>
      <c r="N58" s="27"/>
      <c r="O58" s="28"/>
      <c r="P58" s="42" t="s">
        <v>39</v>
      </c>
      <c r="Q58" s="29" t="s">
        <v>41</v>
      </c>
      <c r="R58" s="29"/>
      <c r="S58" s="27"/>
      <c r="T58" s="28"/>
      <c r="U58" s="27"/>
      <c r="V58" s="28"/>
      <c r="W58" s="28"/>
      <c r="X58" s="40"/>
      <c r="Y58" s="29"/>
      <c r="Z58" s="40"/>
      <c r="AA58" s="29"/>
      <c r="AB58" s="40"/>
      <c r="AC58" s="29"/>
      <c r="AD58" s="40"/>
      <c r="AE58" s="5"/>
      <c r="AF58" s="5"/>
    </row>
    <row r="59" spans="1:32" s="31" customFormat="1" ht="17.25" customHeight="1">
      <c r="A59" s="42"/>
      <c r="B59" s="29"/>
      <c r="C59" s="29"/>
      <c r="D59" s="27"/>
      <c r="E59" s="28"/>
      <c r="F59" s="27"/>
      <c r="G59" s="28"/>
      <c r="H59" s="27"/>
      <c r="I59" s="28"/>
      <c r="J59" s="27"/>
      <c r="K59" s="28"/>
      <c r="L59" s="27"/>
      <c r="M59" s="28"/>
      <c r="N59" s="27"/>
      <c r="O59" s="28"/>
      <c r="P59" s="42"/>
      <c r="Q59" s="29"/>
      <c r="R59" s="29"/>
      <c r="S59" s="29"/>
      <c r="T59" s="28"/>
      <c r="U59" s="27"/>
      <c r="V59" s="27"/>
      <c r="W59" s="28"/>
      <c r="X59" s="40"/>
      <c r="Y59" s="29"/>
      <c r="Z59" s="40"/>
      <c r="AA59" s="29"/>
      <c r="AB59" s="40"/>
      <c r="AC59" s="29"/>
      <c r="AD59" s="40"/>
      <c r="AE59" s="5"/>
      <c r="AF59" s="5"/>
    </row>
    <row r="60" spans="1:32" s="31" customFormat="1" ht="12.75">
      <c r="A60" s="5"/>
      <c r="B60" s="29"/>
      <c r="C60" s="29"/>
      <c r="D60" s="30"/>
      <c r="E60" s="28"/>
      <c r="F60" s="27"/>
      <c r="G60" s="28" t="s">
        <v>0</v>
      </c>
      <c r="H60" s="27"/>
      <c r="I60" s="28"/>
      <c r="J60" s="27"/>
      <c r="K60" s="28"/>
      <c r="L60" s="27"/>
      <c r="M60" s="28"/>
      <c r="N60" s="27"/>
      <c r="O60" s="28"/>
      <c r="P60" s="5"/>
      <c r="Q60" s="29"/>
      <c r="R60" s="27"/>
      <c r="S60" s="28"/>
      <c r="T60" s="32"/>
      <c r="U60" s="28"/>
      <c r="V60" s="27"/>
      <c r="W60" s="28"/>
      <c r="X60" s="40"/>
      <c r="Y60" s="29"/>
      <c r="Z60" s="40"/>
      <c r="AA60" s="29"/>
      <c r="AB60" s="40"/>
      <c r="AC60" s="29"/>
      <c r="AD60" s="40"/>
      <c r="AE60" s="5"/>
      <c r="AF60" s="5"/>
    </row>
  </sheetData>
  <sheetProtection/>
  <printOptions horizontalCentered="1"/>
  <pageMargins left="0.5" right="0.25" top="0.5" bottom="0.5" header="0.5" footer="0.5"/>
  <pageSetup fitToWidth="2" fitToHeight="1" horizontalDpi="600" verticalDpi="600" orientation="landscape" scale="65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2008-05-08T23:24:07Z</cp:lastPrinted>
  <dcterms:created xsi:type="dcterms:W3CDTF">2005-08-08T20:55:58Z</dcterms:created>
  <dcterms:modified xsi:type="dcterms:W3CDTF">2008-05-09T18:39:36Z</dcterms:modified>
  <cp:category/>
  <cp:version/>
  <cp:contentType/>
  <cp:contentStatus/>
</cp:coreProperties>
</file>