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<sst xmlns="http://schemas.openxmlformats.org/spreadsheetml/2006/main" count="25" uniqueCount="23">
  <si>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Napa Vallejo Waste Management Authority</t>
  </si>
  <si>
    <t>FY 05-06</t>
  </si>
  <si>
    <t>Rate Adjustments October 2005</t>
  </si>
  <si>
    <t>Expenses</t>
  </si>
  <si>
    <t>Operating  Cost/Ton</t>
  </si>
  <si>
    <t>Debt</t>
  </si>
  <si>
    <t>ADM</t>
  </si>
  <si>
    <t>ACSL</t>
  </si>
  <si>
    <t>Regualtory</t>
  </si>
  <si>
    <t>Transfer Station</t>
  </si>
  <si>
    <t>Total Cost</t>
  </si>
  <si>
    <t>$1 Rate Increase</t>
  </si>
  <si>
    <t>$2 Rate Increase</t>
  </si>
  <si>
    <t>Franchise Rate</t>
  </si>
  <si>
    <t>Gate Rate</t>
  </si>
  <si>
    <t>Average Rate</t>
  </si>
  <si>
    <t>Net Rev/(Net Loss)</t>
  </si>
  <si>
    <t>% increase in 2005</t>
  </si>
  <si>
    <t xml:space="preserve">Operating Cost </t>
  </si>
  <si>
    <t>Revenue</t>
  </si>
  <si>
    <t xml:space="preserve">Deficit </t>
  </si>
  <si>
    <t>Available for Rate Stab</t>
  </si>
  <si>
    <t>Remaining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</si>
</sst>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164" fontId="0" fillId="0" borderId="0" xfId="15" applyNumberFormat="1" applyFont="1" applyAlignment="1">
      <alignment/>
    </xf>
    <xf numFmtId="165" fontId="0" fillId="0" borderId="0" xfId="17" applyNumberFormat="1" applyAlignment="1">
      <alignment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4" fontId="0" fillId="0" borderId="0" xfId="17" applyFont="1" applyAlignment="1">
      <alignment/>
    </xf>
    <xf numFmtId="166" fontId="0" fillId="0" borderId="0" xfId="19" applyNumberFormat="1" applyAlignment="1">
      <alignment/>
    </xf>
    <xf numFmtId="165" fontId="2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14.28125" style="0" customWidth="1"/>
    <col min="4" max="4" width="16.7109375" style="0" customWidth="1"/>
    <col min="5" max="5" width="18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spans="1:3" ht="12.75">
      <c r="A4" s="1"/>
      <c r="C4" s="2" t="s">
        <v>1</v>
      </c>
    </row>
    <row r="5" spans="1:3" ht="12.75">
      <c r="A5" s="2" t="s">
        <v>3</v>
      </c>
      <c r="C5" s="3" t="s">
        <v>4</v>
      </c>
    </row>
    <row r="6" spans="1:3" ht="12.75">
      <c r="A6" s="2" t="s">
        <v>1</v>
      </c>
      <c r="C6" s="4"/>
    </row>
    <row r="7" spans="1:3" ht="12.75">
      <c r="A7" s="5">
        <v>1018170</v>
      </c>
      <c r="B7" s="1" t="s">
        <v>5</v>
      </c>
      <c r="C7" s="6">
        <f>A7/A21</f>
        <v>3.9629691617267566</v>
      </c>
    </row>
    <row r="8" spans="1:3" ht="12.75">
      <c r="A8" s="5">
        <v>333700</v>
      </c>
      <c r="B8" s="1" t="s">
        <v>6</v>
      </c>
      <c r="C8" s="6">
        <f>A8/A21</f>
        <v>1.298842834957049</v>
      </c>
    </row>
    <row r="9" spans="1:3" ht="12.75">
      <c r="A9" s="5">
        <v>492100</v>
      </c>
      <c r="B9" s="1" t="s">
        <v>7</v>
      </c>
      <c r="C9" s="6">
        <f>A9/A21</f>
        <v>1.9153747650055855</v>
      </c>
    </row>
    <row r="10" spans="1:3" ht="12.75">
      <c r="A10" s="5">
        <v>94500</v>
      </c>
      <c r="B10" s="1" t="s">
        <v>8</v>
      </c>
      <c r="C10" s="6">
        <f>A10/A21</f>
        <v>0.36781734463122906</v>
      </c>
    </row>
    <row r="11" spans="1:3" ht="12.75">
      <c r="A11" s="5">
        <v>13240000</v>
      </c>
      <c r="B11" s="1" t="s">
        <v>9</v>
      </c>
      <c r="C11" s="6">
        <f>A11/A21</f>
        <v>51.53335071870342</v>
      </c>
    </row>
    <row r="13" spans="1:5" ht="12.75">
      <c r="A13" s="7">
        <f>SUM(A7:A12)</f>
        <v>15178470</v>
      </c>
      <c r="B13" s="1" t="s">
        <v>10</v>
      </c>
      <c r="C13" s="8">
        <f>SUM(C7:C12)</f>
        <v>59.078354825024036</v>
      </c>
      <c r="D13" s="8"/>
      <c r="E13" s="8"/>
    </row>
    <row r="14" spans="4:5" ht="12.75">
      <c r="D14" s="1" t="s">
        <v>11</v>
      </c>
      <c r="E14" s="9" t="s">
        <v>12</v>
      </c>
    </row>
    <row r="15" spans="2:5" ht="12.75">
      <c r="B15" s="1" t="s">
        <v>13</v>
      </c>
      <c r="C15" s="10">
        <v>54</v>
      </c>
      <c r="D15" s="10">
        <v>54</v>
      </c>
      <c r="E15" s="10">
        <v>54</v>
      </c>
    </row>
    <row r="16" spans="2:5" ht="12.75">
      <c r="B16" s="1" t="s">
        <v>14</v>
      </c>
      <c r="C16" s="10">
        <v>56</v>
      </c>
      <c r="D16" s="10">
        <v>57</v>
      </c>
      <c r="E16" s="10">
        <v>58</v>
      </c>
    </row>
    <row r="18" spans="2:5" ht="12.75">
      <c r="B18" s="1" t="s">
        <v>15</v>
      </c>
      <c r="C18" s="6">
        <f>(C15*0.55)+(C16*0.45)</f>
        <v>54.900000000000006</v>
      </c>
      <c r="D18" s="6">
        <f>(D15*0.55)+((56*0.45)*0.33)+((57*0.45)*0.67)</f>
        <v>55.20150000000001</v>
      </c>
      <c r="E18" s="6">
        <f>(E15*0.55)+((56*0.45)*0.33)+((58*0.45)*0.67)</f>
        <v>55.50300000000001</v>
      </c>
    </row>
    <row r="20" spans="2:5" ht="12.75">
      <c r="B20" s="1" t="s">
        <v>16</v>
      </c>
      <c r="C20" s="8">
        <f>C18-C13</f>
        <v>-4.17835482502403</v>
      </c>
      <c r="D20" s="8">
        <f>D18-C13</f>
        <v>-3.876854825024026</v>
      </c>
      <c r="E20" s="8">
        <f>E18-C13</f>
        <v>-3.5753548250240286</v>
      </c>
    </row>
    <row r="21" ht="12.75">
      <c r="A21" s="4">
        <v>256921</v>
      </c>
    </row>
    <row r="22" spans="2:5" ht="12.75">
      <c r="B22" s="1" t="s">
        <v>17</v>
      </c>
      <c r="C22" s="11">
        <f>C16/C15-1</f>
        <v>0.03703703703703698</v>
      </c>
      <c r="D22" s="11">
        <f>D16/D15-1</f>
        <v>0.05555555555555558</v>
      </c>
      <c r="E22" s="11">
        <f>E16/E15-1</f>
        <v>0.07407407407407418</v>
      </c>
    </row>
    <row r="24" spans="2:5" ht="12.75">
      <c r="B24" t="s">
        <v>18</v>
      </c>
      <c r="C24" s="7">
        <f>A13</f>
        <v>15178470</v>
      </c>
      <c r="D24" s="7">
        <f>A13</f>
        <v>15178470</v>
      </c>
      <c r="E24" s="7">
        <f>A13</f>
        <v>15178470</v>
      </c>
    </row>
    <row r="25" spans="2:5" ht="12.75">
      <c r="B25" t="s">
        <v>19</v>
      </c>
      <c r="C25" s="5">
        <f>-(A21*C18)</f>
        <v>-14104962.900000002</v>
      </c>
      <c r="D25" s="5">
        <f>-(A21*D18)</f>
        <v>-14182424.581500003</v>
      </c>
      <c r="E25" s="5">
        <f>-(A21*E18)</f>
        <v>-14259886.263000002</v>
      </c>
    </row>
    <row r="27" spans="2:5" ht="12.75">
      <c r="B27" t="s">
        <v>20</v>
      </c>
      <c r="C27" s="7">
        <f>SUM(C24:C26)</f>
        <v>1073507.0999999978</v>
      </c>
      <c r="D27" s="7">
        <f>SUM(D24:D26)</f>
        <v>996045.4184999969</v>
      </c>
      <c r="E27" s="7">
        <f>SUM(E24:E26)</f>
        <v>918583.7369999979</v>
      </c>
    </row>
    <row r="28" spans="2:5" ht="12.75">
      <c r="B28" t="s">
        <v>21</v>
      </c>
      <c r="C28" s="12">
        <v>1226089</v>
      </c>
      <c r="D28" s="12">
        <v>1226089</v>
      </c>
      <c r="E28" s="12">
        <v>1226089</v>
      </c>
    </row>
    <row r="29" spans="2:5" ht="12.75">
      <c r="B29" t="s">
        <v>22</v>
      </c>
      <c r="C29" s="7">
        <f>C28-C27</f>
        <v>152581.90000000224</v>
      </c>
      <c r="D29" s="7">
        <f>D28-D27</f>
        <v>230043.5815000031</v>
      </c>
      <c r="E29" s="7">
        <f>E28-E27</f>
        <v>307505.26300000213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dcterms:created xsi:type="dcterms:W3CDTF">2005-08-29T21:28:05Z</dcterms:created>
  <dcterms:modified xsi:type="dcterms:W3CDTF">2005-08-29T21:28:32Z</dcterms:modified>
  <cp:category/>
  <cp:version/>
  <cp:contentType/>
  <cp:contentStatus/>
</cp:coreProperties>
</file>