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4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Napa County</author>
    <author>Trent Cave</author>
    <author>Jill Pahl</author>
  </authors>
  <commentList>
    <comment ref="E1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84k-SCS Gas&amp;Leachate
20k-IT Bids, Soils Placement
</t>
        </r>
      </text>
    </comment>
    <comment ref="E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Assume 5
0k spent in FY 01-02</t>
        </r>
      </text>
    </comment>
    <comment ref="E6" authorId="1">
      <text>
        <r>
          <rPr>
            <b/>
            <sz val="8"/>
            <rFont val="Tahoma"/>
            <family val="0"/>
          </rPr>
          <t>Trent Cave:</t>
        </r>
        <r>
          <rPr>
            <sz val="8"/>
            <rFont val="Tahoma"/>
            <family val="0"/>
          </rPr>
          <t xml:space="preserve">
adjusted for inflation 2.1%2000 to 2001 $</t>
        </r>
      </text>
    </comment>
    <comment ref="H1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Added $40K due to soils inspection in May &amp; June</t>
        </r>
      </text>
    </comment>
    <comment ref="K13" authorId="0">
      <text>
        <r>
          <rPr>
            <sz val="8"/>
            <rFont val="Tahoma"/>
            <family val="0"/>
          </rPr>
          <t xml:space="preserve">$183K=Emcon Const. Oversight
$30K=SCS MT
</t>
        </r>
      </text>
    </comment>
    <comment ref="K16" authorId="0">
      <text>
        <r>
          <rPr>
            <sz val="8"/>
            <rFont val="Tahoma"/>
            <family val="0"/>
          </rPr>
          <t xml:space="preserve">10% of remaining liability
</t>
        </r>
      </text>
    </comment>
    <comment ref="K22" authorId="2">
      <text>
        <r>
          <rPr>
            <sz val="8"/>
            <rFont val="Tahoma"/>
            <family val="0"/>
          </rPr>
          <t xml:space="preserve">Value=$50,000
Electrical=$130,000
</t>
        </r>
      </text>
    </comment>
  </commentList>
</comments>
</file>

<file path=xl/sharedStrings.xml><?xml version="1.0" encoding="utf-8"?>
<sst xmlns="http://schemas.openxmlformats.org/spreadsheetml/2006/main" count="38" uniqueCount="30">
  <si>
    <t>COMPANY - 0208</t>
  </si>
  <si>
    <t>ACCOUNT #</t>
  </si>
  <si>
    <t>ACCOUNT DESCRIPTION</t>
  </si>
  <si>
    <t>FY 00-01 BUDGET</t>
  </si>
  <si>
    <t>ACTUAL FY 00-01</t>
  </si>
  <si>
    <t>FY 01-02 BUDGET</t>
  </si>
  <si>
    <t>ESTIMATED REVENUE</t>
  </si>
  <si>
    <t>ESTIMATED EXPENDITURES</t>
  </si>
  <si>
    <t>PSS:OTHER-EXP</t>
  </si>
  <si>
    <t>TOTAL SERVICES &amp; SUPPLIES</t>
  </si>
  <si>
    <t>APPROP FOR CONT CY-EXP</t>
  </si>
  <si>
    <t>TOTAL CONTINGENCIES &amp; RESERVES</t>
  </si>
  <si>
    <t>B/I:LANDFILL-EXP</t>
  </si>
  <si>
    <t>TOTAL FIXES ASSETS-LAND/IMP</t>
  </si>
  <si>
    <t>TOTAL APPROP/ENCUMBR/EXPENSES</t>
  </si>
  <si>
    <t>LF:GAS AND LEACHATE</t>
  </si>
  <si>
    <t>DEPARTMENT - 16500</t>
  </si>
  <si>
    <t>FY 02-03 BUDGET</t>
  </si>
  <si>
    <t>ACTUAL FY 01-02</t>
  </si>
  <si>
    <t>ESTIMATE YEAR END 02-03</t>
  </si>
  <si>
    <t>B/I: DRTS</t>
  </si>
  <si>
    <t>B/I:MICROTURBINE</t>
  </si>
  <si>
    <t xml:space="preserve">CAPITAL IMPROVEMENT PROGRAM </t>
  </si>
  <si>
    <t>:Trust</t>
  </si>
  <si>
    <t>PROPOSED FY 05-06</t>
  </si>
  <si>
    <t>FINAL FY 04-05</t>
  </si>
  <si>
    <t>YEAR TO DATE      FY 04-05</t>
  </si>
  <si>
    <t>TOTAL REVENUE*</t>
  </si>
  <si>
    <t>*Reimbursements from the City of American Canyon for both the reclaimed water line and the microturbine projects</t>
  </si>
  <si>
    <t>will not be reflected in this account.  The Bond Indenture requires those revenues to be deposited elsewhere.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</si>
</sst>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4" fontId="0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75" zoomScaleNormal="75" workbookViewId="0" topLeftCell="A13">
      <selection activeCell="N29" sqref="A1:N29"/>
    </sheetView>
  </sheetViews>
  <sheetFormatPr defaultColWidth="9.140625" defaultRowHeight="12.75"/>
  <cols>
    <col min="1" max="1" width="11.28125" style="0" customWidth="1"/>
    <col min="2" max="2" width="40.421875" style="0" customWidth="1"/>
    <col min="3" max="3" width="13.421875" style="4" hidden="1" customWidth="1"/>
    <col min="4" max="4" width="9.8515625" style="4" hidden="1" customWidth="1"/>
    <col min="5" max="5" width="13.421875" style="4" hidden="1" customWidth="1"/>
    <col min="6" max="6" width="11.28125" style="4" hidden="1" customWidth="1"/>
    <col min="7" max="7" width="13.421875" style="4" hidden="1" customWidth="1"/>
    <col min="8" max="8" width="17.421875" style="4" hidden="1" customWidth="1"/>
    <col min="9" max="10" width="17.421875" style="4" customWidth="1"/>
    <col min="11" max="11" width="13.421875" style="4" customWidth="1"/>
  </cols>
  <sheetData>
    <row r="1" ht="12.75">
      <c r="A1" s="3" t="s">
        <v>22</v>
      </c>
    </row>
    <row r="2" ht="12.75">
      <c r="A2" s="3" t="s">
        <v>0</v>
      </c>
    </row>
    <row r="3" ht="12.75">
      <c r="A3" s="3" t="s">
        <v>16</v>
      </c>
    </row>
    <row r="4" ht="12.75"/>
    <row r="5" ht="12.75">
      <c r="A5" s="3" t="s">
        <v>6</v>
      </c>
    </row>
    <row r="6" spans="1:11" s="1" customFormat="1" ht="25.5" customHeight="1">
      <c r="A6" s="8" t="s">
        <v>1</v>
      </c>
      <c r="B6" s="8" t="s">
        <v>2</v>
      </c>
      <c r="C6" s="9" t="s">
        <v>3</v>
      </c>
      <c r="D6" s="9" t="s">
        <v>4</v>
      </c>
      <c r="E6" s="9" t="s">
        <v>17</v>
      </c>
      <c r="F6" s="9" t="s">
        <v>18</v>
      </c>
      <c r="G6" s="9" t="s">
        <v>17</v>
      </c>
      <c r="H6" s="9" t="s">
        <v>19</v>
      </c>
      <c r="I6" s="9" t="s">
        <v>25</v>
      </c>
      <c r="J6" s="9" t="s">
        <v>26</v>
      </c>
      <c r="K6" s="9" t="s">
        <v>24</v>
      </c>
    </row>
    <row r="7" spans="1:11" ht="12.75">
      <c r="A7">
        <v>46091300</v>
      </c>
      <c r="B7" t="s">
        <v>23</v>
      </c>
      <c r="C7" s="5">
        <v>8096540</v>
      </c>
      <c r="D7" s="5">
        <v>113978.5</v>
      </c>
      <c r="E7" s="6">
        <f>E25</f>
        <v>9200545.56</v>
      </c>
      <c r="F7" s="6">
        <v>1111957.74</v>
      </c>
      <c r="G7" s="6">
        <f>G25</f>
        <v>8090965.08</v>
      </c>
      <c r="H7" s="6">
        <f>H25</f>
        <v>1165791.66</v>
      </c>
      <c r="I7" s="6">
        <f>5018432+125000</f>
        <v>5143432</v>
      </c>
      <c r="J7" s="6">
        <v>2900926</v>
      </c>
      <c r="K7" s="6">
        <f>K25</f>
        <v>4426553.45</v>
      </c>
    </row>
    <row r="8" spans="2:11" ht="12.75">
      <c r="B8" s="2" t="s">
        <v>27</v>
      </c>
      <c r="C8" s="5">
        <f>SUM(C7)</f>
        <v>8096540</v>
      </c>
      <c r="D8" s="5">
        <f>SUM(D7)</f>
        <v>113978.5</v>
      </c>
      <c r="E8" s="5">
        <f>SUM(E7)</f>
        <v>9200545.56</v>
      </c>
      <c r="F8" s="5">
        <f>F7</f>
        <v>1111957.74</v>
      </c>
      <c r="G8" s="5">
        <f>SUM(G7)</f>
        <v>8090965.08</v>
      </c>
      <c r="H8" s="5">
        <f>SUM(H7)</f>
        <v>1165791.66</v>
      </c>
      <c r="I8" s="5">
        <f>SUM(I7)</f>
        <v>5143432</v>
      </c>
      <c r="J8" s="5">
        <f>SUM(J7)</f>
        <v>2900926</v>
      </c>
      <c r="K8" s="5">
        <f>SUM(K7)</f>
        <v>4426553.45</v>
      </c>
    </row>
    <row r="9" spans="3:6" ht="12.75">
      <c r="C9" s="5"/>
      <c r="D9" s="5"/>
      <c r="E9" s="5"/>
      <c r="F9" s="5"/>
    </row>
    <row r="10" spans="3:6" ht="12.75">
      <c r="C10" s="5"/>
      <c r="D10" s="5"/>
      <c r="E10" s="5"/>
      <c r="F10" s="5"/>
    </row>
    <row r="11" spans="1:6" ht="12.75">
      <c r="A11" s="3" t="s">
        <v>7</v>
      </c>
      <c r="C11" s="5"/>
      <c r="D11" s="5"/>
      <c r="E11" s="5"/>
      <c r="F11" s="5"/>
    </row>
    <row r="12" spans="1:11" ht="25.5">
      <c r="A12" s="8" t="s">
        <v>1</v>
      </c>
      <c r="B12" s="8" t="s">
        <v>2</v>
      </c>
      <c r="C12" s="9" t="s">
        <v>3</v>
      </c>
      <c r="D12" s="9" t="s">
        <v>4</v>
      </c>
      <c r="E12" s="9" t="s">
        <v>5</v>
      </c>
      <c r="F12" s="9" t="s">
        <v>18</v>
      </c>
      <c r="G12" s="9" t="s">
        <v>17</v>
      </c>
      <c r="H12" s="9" t="s">
        <v>19</v>
      </c>
      <c r="I12" s="9" t="str">
        <f>I6</f>
        <v>FINAL FY 04-05</v>
      </c>
      <c r="J12" s="9" t="str">
        <f>J6</f>
        <v>YEAR TO DATE      FY 04-05</v>
      </c>
      <c r="K12" s="9" t="str">
        <f>K6</f>
        <v>PROPOSED FY 05-06</v>
      </c>
    </row>
    <row r="13" spans="1:11" ht="12.75">
      <c r="A13">
        <v>52185000</v>
      </c>
      <c r="B13" t="s">
        <v>8</v>
      </c>
      <c r="C13" s="5">
        <v>249124</v>
      </c>
      <c r="D13" s="5">
        <v>113979</v>
      </c>
      <c r="E13" s="5">
        <v>274564.56</v>
      </c>
      <c r="F13" s="5">
        <v>44620.35</v>
      </c>
      <c r="G13" s="5">
        <v>258690</v>
      </c>
      <c r="H13" s="5">
        <f>101101.2+40000</f>
        <v>141101.2</v>
      </c>
      <c r="I13" s="5">
        <f>132100+191271</f>
        <v>323371</v>
      </c>
      <c r="J13" s="5">
        <v>209796</v>
      </c>
      <c r="K13" s="5">
        <f>183000+30000</f>
        <v>213000</v>
      </c>
    </row>
    <row r="14" spans="2:11" ht="12.75">
      <c r="B14" s="2" t="s">
        <v>9</v>
      </c>
      <c r="C14" s="5">
        <f aca="true" t="shared" si="0" ref="C14:K14">SUM(C13:C13)</f>
        <v>249124</v>
      </c>
      <c r="D14" s="5">
        <f t="shared" si="0"/>
        <v>113979</v>
      </c>
      <c r="E14" s="5">
        <f t="shared" si="0"/>
        <v>274564.56</v>
      </c>
      <c r="F14" s="5">
        <f t="shared" si="0"/>
        <v>44620.35</v>
      </c>
      <c r="G14" s="5">
        <f t="shared" si="0"/>
        <v>258690</v>
      </c>
      <c r="H14" s="5">
        <f t="shared" si="0"/>
        <v>141101.2</v>
      </c>
      <c r="I14" s="5">
        <f>SUM(I13:I13)</f>
        <v>323371</v>
      </c>
      <c r="J14" s="5">
        <f>SUM(J13:J13)</f>
        <v>209796</v>
      </c>
      <c r="K14" s="5">
        <f t="shared" si="0"/>
        <v>213000</v>
      </c>
    </row>
    <row r="15" spans="3:11" ht="12.75">
      <c r="C15" s="5"/>
      <c r="D15" s="5"/>
      <c r="E15" s="5"/>
      <c r="F15" s="5"/>
      <c r="K15" s="5"/>
    </row>
    <row r="16" spans="1:11" ht="12.75">
      <c r="A16">
        <v>54000200</v>
      </c>
      <c r="B16" t="s">
        <v>10</v>
      </c>
      <c r="C16" s="5">
        <v>1619308</v>
      </c>
      <c r="D16" s="5">
        <v>0</v>
      </c>
      <c r="E16" s="5">
        <v>1619308</v>
      </c>
      <c r="F16" s="5">
        <v>0</v>
      </c>
      <c r="G16" s="5">
        <v>1329340</v>
      </c>
      <c r="H16" s="5">
        <v>0</v>
      </c>
      <c r="I16" s="5">
        <f>444212-1446</f>
        <v>442766</v>
      </c>
      <c r="J16" s="5">
        <v>442766</v>
      </c>
      <c r="K16" s="5">
        <v>328356</v>
      </c>
    </row>
    <row r="17" spans="2:11" ht="12.75">
      <c r="B17" s="2" t="s">
        <v>11</v>
      </c>
      <c r="C17" s="5">
        <f aca="true" t="shared" si="1" ref="C17:K17">SUM(C16)</f>
        <v>1619308</v>
      </c>
      <c r="D17" s="5">
        <f t="shared" si="1"/>
        <v>0</v>
      </c>
      <c r="E17" s="5">
        <f t="shared" si="1"/>
        <v>1619308</v>
      </c>
      <c r="F17" s="5">
        <f t="shared" si="1"/>
        <v>0</v>
      </c>
      <c r="G17" s="5">
        <f t="shared" si="1"/>
        <v>1329340</v>
      </c>
      <c r="H17" s="5">
        <f t="shared" si="1"/>
        <v>0</v>
      </c>
      <c r="I17" s="5">
        <f>SUM(I16)</f>
        <v>442766</v>
      </c>
      <c r="J17" s="5">
        <f>SUM(J16)</f>
        <v>442766</v>
      </c>
      <c r="K17" s="5">
        <f t="shared" si="1"/>
        <v>328356</v>
      </c>
    </row>
    <row r="18" spans="3:11" ht="12.75">
      <c r="C18" s="5"/>
      <c r="D18" s="5"/>
      <c r="E18" s="5"/>
      <c r="F18" s="5"/>
      <c r="K18" s="5"/>
    </row>
    <row r="19" spans="1:11" ht="12.75">
      <c r="A19">
        <v>55121020</v>
      </c>
      <c r="B19" t="s">
        <v>12</v>
      </c>
      <c r="C19" s="5">
        <v>6228108</v>
      </c>
      <c r="D19" s="5">
        <v>0</v>
      </c>
      <c r="E19" s="5">
        <v>6228108</v>
      </c>
      <c r="F19" s="5">
        <v>61307.67</v>
      </c>
      <c r="G19" s="5">
        <v>5434255.08</v>
      </c>
      <c r="H19" s="5">
        <v>40725.08</v>
      </c>
      <c r="I19" s="5">
        <f>3788959+344083</f>
        <v>4133042</v>
      </c>
      <c r="J19" s="5">
        <v>2261998</v>
      </c>
      <c r="K19" s="5">
        <v>2736300</v>
      </c>
    </row>
    <row r="20" spans="1:11" ht="12.75">
      <c r="A20">
        <v>55121030</v>
      </c>
      <c r="B20" t="s">
        <v>15</v>
      </c>
      <c r="C20" s="5">
        <v>0</v>
      </c>
      <c r="D20" s="5">
        <v>0</v>
      </c>
      <c r="E20" s="5">
        <v>1078565</v>
      </c>
      <c r="F20" s="5">
        <v>14850.23</v>
      </c>
      <c r="G20" s="5">
        <v>1068680</v>
      </c>
      <c r="H20" s="5">
        <v>983965.38</v>
      </c>
      <c r="I20" s="5">
        <v>0</v>
      </c>
      <c r="J20" s="5">
        <v>0</v>
      </c>
      <c r="K20" s="10">
        <v>968897.45</v>
      </c>
    </row>
    <row r="21" spans="1:11" ht="12.75">
      <c r="A21">
        <v>55121040</v>
      </c>
      <c r="B21" t="s">
        <v>20</v>
      </c>
      <c r="C21" s="5"/>
      <c r="D21" s="5"/>
      <c r="E21" s="5"/>
      <c r="F21" s="5"/>
      <c r="G21" s="5"/>
      <c r="H21" s="5"/>
      <c r="I21" s="5">
        <v>225000</v>
      </c>
      <c r="J21" s="5">
        <v>241683</v>
      </c>
      <c r="K21" s="5">
        <v>0</v>
      </c>
    </row>
    <row r="22" spans="1:11" ht="12.75">
      <c r="A22">
        <v>55121050</v>
      </c>
      <c r="B22" t="s">
        <v>21</v>
      </c>
      <c r="C22" s="5"/>
      <c r="D22" s="5"/>
      <c r="E22" s="5"/>
      <c r="F22" s="5"/>
      <c r="G22" s="5"/>
      <c r="I22" s="5">
        <v>428161</v>
      </c>
      <c r="J22" s="5">
        <v>219020</v>
      </c>
      <c r="K22" s="5">
        <f>50000+130000</f>
        <v>180000</v>
      </c>
    </row>
    <row r="23" spans="2:11" ht="12.75">
      <c r="B23" s="2" t="s">
        <v>13</v>
      </c>
      <c r="C23" s="5">
        <f aca="true" t="shared" si="2" ref="C23:H23">SUM(C19:C20)</f>
        <v>6228108</v>
      </c>
      <c r="D23" s="5">
        <f t="shared" si="2"/>
        <v>0</v>
      </c>
      <c r="E23" s="5">
        <f t="shared" si="2"/>
        <v>7306673</v>
      </c>
      <c r="F23" s="5">
        <f t="shared" si="2"/>
        <v>76157.9</v>
      </c>
      <c r="G23" s="5">
        <f t="shared" si="2"/>
        <v>6502935.08</v>
      </c>
      <c r="H23" s="5">
        <f t="shared" si="2"/>
        <v>1024690.46</v>
      </c>
      <c r="I23" s="5">
        <f>SUM(I19:I22)</f>
        <v>4786203</v>
      </c>
      <c r="J23" s="5">
        <f>SUM(J19:J22)</f>
        <v>2722701</v>
      </c>
      <c r="K23" s="5">
        <f>SUM(K19:K22)</f>
        <v>3885197.45</v>
      </c>
    </row>
    <row r="24" spans="3:11" ht="12.75">
      <c r="C24" s="5"/>
      <c r="D24" s="5"/>
      <c r="E24" s="5"/>
      <c r="F24" s="5"/>
      <c r="K24" s="5"/>
    </row>
    <row r="25" spans="2:11" s="3" customFormat="1" ht="12.75">
      <c r="B25" s="3" t="s">
        <v>14</v>
      </c>
      <c r="C25" s="7">
        <f aca="true" t="shared" si="3" ref="C25:K25">C14+C17+C23</f>
        <v>8096540</v>
      </c>
      <c r="D25" s="7">
        <f t="shared" si="3"/>
        <v>113979</v>
      </c>
      <c r="E25" s="7">
        <f t="shared" si="3"/>
        <v>9200545.56</v>
      </c>
      <c r="F25" s="7">
        <f t="shared" si="3"/>
        <v>120778.25</v>
      </c>
      <c r="G25" s="7">
        <f t="shared" si="3"/>
        <v>8090965.08</v>
      </c>
      <c r="H25" s="7">
        <f t="shared" si="3"/>
        <v>1165791.66</v>
      </c>
      <c r="I25" s="7">
        <f t="shared" si="3"/>
        <v>5552340</v>
      </c>
      <c r="J25" s="7">
        <f t="shared" si="3"/>
        <v>3375263</v>
      </c>
      <c r="K25" s="7">
        <f t="shared" si="3"/>
        <v>4426553.45</v>
      </c>
    </row>
    <row r="26" spans="3:6" ht="12.75">
      <c r="C26" s="5"/>
      <c r="D26" s="5"/>
      <c r="E26" s="5"/>
      <c r="F26" s="5"/>
    </row>
    <row r="27" spans="3:6" ht="12.75">
      <c r="C27" s="5"/>
      <c r="D27" s="5"/>
      <c r="E27" s="5"/>
      <c r="F27" s="5"/>
    </row>
    <row r="28" spans="2:6" ht="12.75">
      <c r="B28" t="s">
        <v>28</v>
      </c>
      <c r="C28" s="5"/>
      <c r="D28" s="5"/>
      <c r="E28" s="5"/>
      <c r="F28" s="5"/>
    </row>
    <row r="29" spans="2:6" ht="12.75">
      <c r="B29" t="s">
        <v>29</v>
      </c>
      <c r="C29" s="5"/>
      <c r="D29" s="5"/>
      <c r="E29" s="5"/>
      <c r="F29" s="5"/>
    </row>
    <row r="30" spans="3:6" ht="12.75">
      <c r="C30" s="5"/>
      <c r="D30" s="5"/>
      <c r="E30" s="5"/>
      <c r="F30" s="5"/>
    </row>
    <row r="31" spans="3:6" ht="12.75">
      <c r="C31" s="5"/>
      <c r="D31" s="5"/>
      <c r="E31" s="5"/>
      <c r="F31" s="5"/>
    </row>
    <row r="32" spans="3:6" ht="12.75">
      <c r="C32" s="5"/>
      <c r="D32" s="5"/>
      <c r="E32" s="5"/>
      <c r="F32" s="5"/>
    </row>
    <row r="33" spans="3:6" ht="12.75">
      <c r="C33" s="5"/>
      <c r="D33" s="5"/>
      <c r="E33" s="5"/>
      <c r="F33" s="5"/>
    </row>
  </sheetData>
  <printOptions horizontalCentered="1"/>
  <pageMargins left="0.75" right="0.75" top="1" bottom="1" header="0.5" footer="0.5"/>
  <pageSetup cellComments="asDisplayed" fitToHeight="1" fitToWidth="1" horizontalDpi="300" verticalDpi="300" orientation="landscape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jpahl</cp:lastModifiedBy>
  <cp:lastPrinted>2005-05-02T17:38:15Z</cp:lastPrinted>
  <dcterms:created xsi:type="dcterms:W3CDTF">2002-06-04T14:25:19Z</dcterms:created>
  <dcterms:modified xsi:type="dcterms:W3CDTF">2005-06-14T17:43:06Z</dcterms:modified>
  <cp:category/>
  <cp:version/>
  <cp:contentType/>
  <cp:contentStatus/>
</cp:coreProperties>
</file>