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6300" activeTab="0"/>
  </bookViews>
  <sheets>
    <sheet name="Monitoring &amp; Reporting" sheetId="1" r:id="rId1"/>
    <sheet name="Sheet2" sheetId="2" r:id="rId2"/>
    <sheet name="Sheet3" sheetId="3" r:id="rId3"/>
  </sheets>
  <definedNames>
    <definedName name="_xlnm.Print_Area" localSheetId="0">'Monitoring &amp; Reporting'!$A$1:$H$107</definedName>
    <definedName name="_xlnm.Print_Titles" localSheetId="0">'Monitoring &amp; Reporting'!$1:$6</definedName>
  </definedNames>
  <calcPr fullCalcOnLoad="1"/>
</workbook>
</file>

<file path=xl/sharedStrings.xml><?xml version="1.0" encoding="utf-8"?>
<sst xmlns="http://schemas.openxmlformats.org/spreadsheetml/2006/main" count="154" uniqueCount="61">
  <si>
    <t>Table 4</t>
  </si>
  <si>
    <t>American Canyon Landfill</t>
  </si>
  <si>
    <t>Rate</t>
  </si>
  <si>
    <t>Amount</t>
  </si>
  <si>
    <t>Unit</t>
  </si>
  <si>
    <t>Per Qtr</t>
  </si>
  <si>
    <t>Per Year</t>
  </si>
  <si>
    <t>Field Personnel (samplers)</t>
  </si>
  <si>
    <t>Sampling Coordinator (organizes event)</t>
  </si>
  <si>
    <t>Total Labor</t>
  </si>
  <si>
    <t>Markup of field labor</t>
  </si>
  <si>
    <t>Equipment</t>
  </si>
  <si>
    <t>Mileage</t>
  </si>
  <si>
    <t>percent of labor</t>
  </si>
  <si>
    <t>hour</t>
  </si>
  <si>
    <t>lump</t>
  </si>
  <si>
    <t>miles</t>
  </si>
  <si>
    <t>plus 10% markup</t>
  </si>
  <si>
    <t xml:space="preserve"> Staff</t>
  </si>
  <si>
    <t xml:space="preserve"> Task 3 - Environmental Monitoring Reports</t>
  </si>
  <si>
    <t>JC Isham (geology manager, peer review)</t>
  </si>
  <si>
    <t>Janine Asmus (data entry, analysis)</t>
  </si>
  <si>
    <t>CADD (design engineering)</t>
  </si>
  <si>
    <t>Word Processing</t>
  </si>
  <si>
    <t>Clerical</t>
  </si>
  <si>
    <t>Communications fee (3% of Labor)</t>
  </si>
  <si>
    <t>percent</t>
  </si>
  <si>
    <t>Repair Materials</t>
  </si>
  <si>
    <t>Analytical (only analyses tested will be billed)</t>
  </si>
  <si>
    <t>TOTAL COST TASK 1-4</t>
  </si>
  <si>
    <t>Miscellaneous Materials</t>
  </si>
  <si>
    <t xml:space="preserve">Task Total  </t>
  </si>
  <si>
    <t>Project Manager (reviews parameters)</t>
  </si>
  <si>
    <t>Charles Metzinger (write report, project management)</t>
  </si>
  <si>
    <t xml:space="preserve"> Task 7 - Retest Event (will be conducted only if authorized by the Authority)</t>
  </si>
  <si>
    <t>TOTAL COST TASK 1-7</t>
  </si>
  <si>
    <t xml:space="preserve"> Task 2 - Quarterly Analytical Services </t>
  </si>
  <si>
    <t xml:space="preserve">  - Quarterly reports (Third Quarter 2004, First and Second Quarters 2005)</t>
  </si>
  <si>
    <t xml:space="preserve">  - Fourth Quarter and Annual 2004 Monitoring Report</t>
  </si>
  <si>
    <t>Staff Geologist (contour maps, velocity calculations)</t>
  </si>
  <si>
    <t>1st &amp; 3rd Quarter groundwater &amp; surface water</t>
  </si>
  <si>
    <t>2nd &amp; 4th Quarter groundwater &amp; surface water</t>
  </si>
  <si>
    <t>Sampling Coordinator (organizes events)</t>
  </si>
  <si>
    <t>BC &amp; CAS Labs</t>
  </si>
  <si>
    <t xml:space="preserve"> Task 1 - Quarterly Groundwater, Surface Water, Leachate Truck, and Vadose Zone Gas Probe Monitoring</t>
  </si>
  <si>
    <t>Proposed Cost Estimate for Fiscal Year 2005-2006</t>
  </si>
  <si>
    <t>33 leachate wells &amp; leachate truck quarterly for VSFCD (leachate well testing is special)</t>
  </si>
  <si>
    <t>100 special leachate tank samples for VSFCD</t>
  </si>
  <si>
    <t>Project chemist, quality control, GeoTracker</t>
  </si>
  <si>
    <t>Prepare CADD drwgs. and figures</t>
  </si>
  <si>
    <t>Project chemist, quality control, write report</t>
  </si>
  <si>
    <t xml:space="preserve"> Task 5 - Special Leachate Monitoring Events for VSFCD</t>
  </si>
  <si>
    <t>Quarterly sampling of 33 leachate wells and 100 additional leachate tank sampling events</t>
  </si>
  <si>
    <t xml:space="preserve"> Task 6 - Monitor well repairs (will be conducted only if authorized by the Authority)</t>
  </si>
  <si>
    <t>(This item is $20,000 above the normal costs due to the COC event in 1st quarter)</t>
  </si>
  <si>
    <t xml:space="preserve">(This item is $22,000 above the normal costs due to the individual </t>
  </si>
  <si>
    <t>tank testing required by VSFCD)</t>
  </si>
  <si>
    <t>(This item is above the normal costs due to the individual tank testing)</t>
  </si>
  <si>
    <t>(These costs above the normal due to the COC event in 1st quarter and the special individual tank testing requirements for VSCFD)</t>
  </si>
  <si>
    <t>prepare CADD drwgs. and figures</t>
  </si>
  <si>
    <t xml:space="preserve"> Task 4 - Quarterly Leachate Report for Viscid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</si>
</sst>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__\);\(&quot;$&quot;#,##0\)"/>
    <numFmt numFmtId="167" formatCode="&quot;$&quot;#,##0__;\(&quot;$&quot;#,##0\)"/>
  </numFmts>
  <fonts count="10">
    <font>
      <sz val="10"/>
      <name val="Arial"/>
      <family val="0"/>
    </font>
    <font>
      <sz val="8"/>
      <name val="Times New Roman"/>
      <family val="1"/>
    </font>
    <font>
      <b/>
      <sz val="10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2" fillId="0" borderId="1" xfId="0" applyFont="1" applyBorder="1" applyAlignment="1">
      <alignment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5" fillId="0" borderId="5" xfId="0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7" fontId="5" fillId="0" borderId="6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5" xfId="0" applyFont="1" applyBorder="1" applyAlignment="1">
      <alignment/>
    </xf>
    <xf numFmtId="0" fontId="5" fillId="0" borderId="5" xfId="0" applyFont="1" applyBorder="1" applyAlignment="1">
      <alignment horizontal="left" indent="1"/>
    </xf>
    <xf numFmtId="164" fontId="5" fillId="0" borderId="4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center"/>
    </xf>
    <xf numFmtId="167" fontId="6" fillId="0" borderId="6" xfId="0" applyNumberFormat="1" applyFont="1" applyBorder="1" applyAlignment="1">
      <alignment horizontal="right"/>
    </xf>
    <xf numFmtId="0" fontId="5" fillId="0" borderId="5" xfId="0" applyFont="1" applyBorder="1" applyAlignment="1">
      <alignment horizontal="left" wrapText="1" indent="1"/>
    </xf>
    <xf numFmtId="164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4" fontId="5" fillId="0" borderId="7" xfId="0" applyNumberFormat="1" applyFont="1" applyBorder="1" applyAlignment="1">
      <alignment horizontal="right"/>
    </xf>
    <xf numFmtId="167" fontId="6" fillId="0" borderId="8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0" fontId="5" fillId="0" borderId="9" xfId="0" applyFont="1" applyBorder="1" applyAlignment="1">
      <alignment/>
    </xf>
    <xf numFmtId="167" fontId="5" fillId="0" borderId="8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right"/>
    </xf>
    <xf numFmtId="42" fontId="5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right"/>
    </xf>
    <xf numFmtId="42" fontId="3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9" xfId="0" applyFont="1" applyBorder="1" applyAlignment="1">
      <alignment horizontal="left" wrapText="1" indent="1"/>
    </xf>
    <xf numFmtId="0" fontId="5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9"/>
  <sheetViews>
    <sheetView tabSelected="1" zoomScaleSheetLayoutView="75" workbookViewId="0" topLeftCell="A39">
      <selection activeCell="A58" sqref="A58"/>
    </sheetView>
  </sheetViews>
  <sheetFormatPr defaultColWidth="9.140625" defaultRowHeight="12.75"/>
  <cols>
    <col min="1" max="1" width="31.421875" style="1" customWidth="1"/>
    <col min="2" max="2" width="9.7109375" style="3" customWidth="1"/>
    <col min="3" max="3" width="9.7109375" style="2" customWidth="1"/>
    <col min="4" max="4" width="13.28125" style="2" bestFit="1" customWidth="1"/>
    <col min="5" max="5" width="7.7109375" style="3" customWidth="1"/>
    <col min="6" max="6" width="0.85546875" style="2" customWidth="1"/>
    <col min="7" max="7" width="7.7109375" style="2" customWidth="1"/>
    <col min="8" max="8" width="10.28125" style="2" customWidth="1"/>
    <col min="9" max="16384" width="9.140625" style="1" customWidth="1"/>
  </cols>
  <sheetData>
    <row r="1" spans="1:8" s="6" customFormat="1" ht="15.75">
      <c r="A1" s="4" t="s">
        <v>0</v>
      </c>
      <c r="B1" s="5"/>
      <c r="C1" s="4"/>
      <c r="D1" s="4"/>
      <c r="E1" s="5"/>
      <c r="F1" s="4"/>
      <c r="G1" s="4"/>
      <c r="H1" s="4"/>
    </row>
    <row r="2" spans="1:8" s="6" customFormat="1" ht="15.75">
      <c r="A2" s="4" t="s">
        <v>45</v>
      </c>
      <c r="B2" s="5"/>
      <c r="C2" s="4"/>
      <c r="D2" s="4"/>
      <c r="E2" s="5"/>
      <c r="F2" s="4"/>
      <c r="G2" s="4"/>
      <c r="H2" s="4"/>
    </row>
    <row r="3" spans="1:8" s="6" customFormat="1" ht="15.75">
      <c r="A3" s="4" t="s">
        <v>1</v>
      </c>
      <c r="B3" s="5"/>
      <c r="C3" s="4"/>
      <c r="D3" s="4"/>
      <c r="E3" s="5"/>
      <c r="F3" s="4"/>
      <c r="G3" s="4"/>
      <c r="H3" s="4"/>
    </row>
    <row r="4" spans="1:8" s="6" customFormat="1" ht="7.5" customHeight="1" thickBot="1">
      <c r="A4" s="4"/>
      <c r="B4" s="5"/>
      <c r="C4" s="4"/>
      <c r="D4" s="4"/>
      <c r="E4" s="5"/>
      <c r="F4" s="4"/>
      <c r="G4" s="4"/>
      <c r="H4" s="4"/>
    </row>
    <row r="5" spans="1:8" s="11" customFormat="1" ht="18" customHeight="1" thickTop="1">
      <c r="A5" s="7" t="s">
        <v>18</v>
      </c>
      <c r="B5" s="8" t="s">
        <v>2</v>
      </c>
      <c r="C5" s="9" t="s">
        <v>3</v>
      </c>
      <c r="D5" s="9" t="s">
        <v>4</v>
      </c>
      <c r="E5" s="8" t="s">
        <v>5</v>
      </c>
      <c r="F5" s="9"/>
      <c r="G5" s="9" t="s">
        <v>6</v>
      </c>
      <c r="H5" s="10" t="s">
        <v>31</v>
      </c>
    </row>
    <row r="6" spans="1:8" s="18" customFormat="1" ht="13.5">
      <c r="A6" s="12"/>
      <c r="B6" s="13"/>
      <c r="C6" s="14"/>
      <c r="D6" s="14"/>
      <c r="E6" s="15"/>
      <c r="F6" s="16"/>
      <c r="G6" s="16"/>
      <c r="H6" s="17"/>
    </row>
    <row r="7" spans="1:8" s="18" customFormat="1" ht="13.5">
      <c r="A7" s="19" t="s">
        <v>44</v>
      </c>
      <c r="B7" s="13"/>
      <c r="C7" s="14"/>
      <c r="D7" s="14"/>
      <c r="E7" s="15"/>
      <c r="F7" s="16"/>
      <c r="G7" s="16"/>
      <c r="H7" s="17"/>
    </row>
    <row r="8" spans="1:8" s="18" customFormat="1" ht="13.5">
      <c r="A8" s="20" t="s">
        <v>7</v>
      </c>
      <c r="B8" s="13">
        <v>50</v>
      </c>
      <c r="C8" s="14">
        <v>40</v>
      </c>
      <c r="D8" s="14" t="s">
        <v>14</v>
      </c>
      <c r="E8" s="15">
        <f>C8*B8</f>
        <v>2000</v>
      </c>
      <c r="F8" s="15"/>
      <c r="G8" s="15">
        <f>E8*4</f>
        <v>8000</v>
      </c>
      <c r="H8" s="17"/>
    </row>
    <row r="9" spans="1:8" s="18" customFormat="1" ht="13.5">
      <c r="A9" s="20" t="s">
        <v>8</v>
      </c>
      <c r="B9" s="13">
        <v>65</v>
      </c>
      <c r="C9" s="14">
        <v>12</v>
      </c>
      <c r="D9" s="14" t="s">
        <v>14</v>
      </c>
      <c r="E9" s="15">
        <f>C9*B9</f>
        <v>780</v>
      </c>
      <c r="F9" s="15"/>
      <c r="G9" s="15">
        <f>E9*4</f>
        <v>3120</v>
      </c>
      <c r="H9" s="17"/>
    </row>
    <row r="10" spans="1:8" s="18" customFormat="1" ht="13.5">
      <c r="A10" s="20" t="s">
        <v>32</v>
      </c>
      <c r="B10" s="13">
        <v>135</v>
      </c>
      <c r="C10" s="14">
        <v>4</v>
      </c>
      <c r="D10" s="14" t="s">
        <v>14</v>
      </c>
      <c r="E10" s="21">
        <f>C10*B10</f>
        <v>540</v>
      </c>
      <c r="F10" s="15"/>
      <c r="G10" s="21">
        <f>E10*4</f>
        <v>2160</v>
      </c>
      <c r="H10" s="17"/>
    </row>
    <row r="11" spans="1:8" s="18" customFormat="1" ht="13.5">
      <c r="A11" s="20" t="s">
        <v>9</v>
      </c>
      <c r="B11" s="13"/>
      <c r="C11" s="14"/>
      <c r="D11" s="14"/>
      <c r="E11" s="15">
        <f>SUM(E8:E10)</f>
        <v>3320</v>
      </c>
      <c r="F11" s="15"/>
      <c r="G11" s="15">
        <f>SUM(G8:G10)</f>
        <v>13280</v>
      </c>
      <c r="H11" s="17"/>
    </row>
    <row r="12" spans="1:8" s="18" customFormat="1" ht="13.5">
      <c r="A12" s="20" t="s">
        <v>10</v>
      </c>
      <c r="B12" s="13"/>
      <c r="C12" s="14">
        <v>0.15</v>
      </c>
      <c r="D12" s="13" t="s">
        <v>13</v>
      </c>
      <c r="E12" s="15">
        <f>E11*0.15</f>
        <v>498</v>
      </c>
      <c r="F12" s="15"/>
      <c r="G12" s="15">
        <f>G11*0.15</f>
        <v>1992</v>
      </c>
      <c r="H12" s="17"/>
    </row>
    <row r="13" spans="1:8" s="18" customFormat="1" ht="13.5">
      <c r="A13" s="20" t="s">
        <v>11</v>
      </c>
      <c r="B13" s="13">
        <v>535</v>
      </c>
      <c r="C13" s="14">
        <v>1</v>
      </c>
      <c r="D13" s="14" t="s">
        <v>15</v>
      </c>
      <c r="E13" s="15">
        <f>C13*B13</f>
        <v>535</v>
      </c>
      <c r="F13" s="15"/>
      <c r="G13" s="15">
        <f>E13*4</f>
        <v>2140</v>
      </c>
      <c r="H13" s="17"/>
    </row>
    <row r="14" spans="1:8" s="18" customFormat="1" ht="13.5">
      <c r="A14" s="20" t="s">
        <v>12</v>
      </c>
      <c r="B14" s="22">
        <v>0.58</v>
      </c>
      <c r="C14" s="14">
        <v>480</v>
      </c>
      <c r="D14" s="14" t="s">
        <v>16</v>
      </c>
      <c r="E14" s="21">
        <f>C14*B14</f>
        <v>278.4</v>
      </c>
      <c r="F14" s="15"/>
      <c r="G14" s="21">
        <f>E14*4</f>
        <v>1113.6</v>
      </c>
      <c r="H14" s="17"/>
    </row>
    <row r="15" spans="1:8" s="18" customFormat="1" ht="13.5">
      <c r="A15" s="12"/>
      <c r="B15" s="13"/>
      <c r="C15" s="14"/>
      <c r="D15" s="14"/>
      <c r="E15" s="15">
        <f>SUM(E11:E14)</f>
        <v>4631.4</v>
      </c>
      <c r="F15" s="15"/>
      <c r="G15" s="15">
        <f>SUM(G11:G14)</f>
        <v>18525.6</v>
      </c>
      <c r="H15" s="23">
        <f>G15</f>
        <v>18525.6</v>
      </c>
    </row>
    <row r="16" spans="1:8" s="18" customFormat="1" ht="6" customHeight="1">
      <c r="A16" s="12"/>
      <c r="B16" s="13"/>
      <c r="C16" s="14"/>
      <c r="D16" s="14"/>
      <c r="E16" s="15"/>
      <c r="F16" s="15"/>
      <c r="G16" s="15"/>
      <c r="H16" s="23"/>
    </row>
    <row r="17" spans="1:8" s="18" customFormat="1" ht="13.5">
      <c r="A17" s="19" t="s">
        <v>36</v>
      </c>
      <c r="B17" s="13"/>
      <c r="C17" s="14"/>
      <c r="D17" s="14"/>
      <c r="E17" s="15"/>
      <c r="F17" s="15"/>
      <c r="G17" s="15"/>
      <c r="H17" s="23"/>
    </row>
    <row r="18" spans="1:8" s="18" customFormat="1" ht="13.5">
      <c r="A18" s="20" t="s">
        <v>40</v>
      </c>
      <c r="B18" s="13">
        <v>27000</v>
      </c>
      <c r="C18" s="43" t="s">
        <v>54</v>
      </c>
      <c r="D18" s="14"/>
      <c r="E18" s="13"/>
      <c r="F18" s="15"/>
      <c r="G18" s="15"/>
      <c r="H18" s="23"/>
    </row>
    <row r="19" spans="1:8" s="18" customFormat="1" ht="13.5">
      <c r="A19" s="20" t="s">
        <v>41</v>
      </c>
      <c r="B19" s="13">
        <v>6000</v>
      </c>
      <c r="C19" s="14"/>
      <c r="D19" s="14"/>
      <c r="E19" s="13"/>
      <c r="F19" s="15"/>
      <c r="G19" s="15"/>
      <c r="H19" s="23"/>
    </row>
    <row r="20" spans="1:8" s="18" customFormat="1" ht="26.25" customHeight="1">
      <c r="A20" s="24" t="s">
        <v>46</v>
      </c>
      <c r="B20" s="13">
        <v>20000</v>
      </c>
      <c r="C20" s="14"/>
      <c r="D20" s="14"/>
      <c r="E20" s="15"/>
      <c r="F20" s="15"/>
      <c r="G20" s="15"/>
      <c r="H20" s="23"/>
    </row>
    <row r="21" spans="1:8" s="18" customFormat="1" ht="13.5">
      <c r="A21" s="20" t="s">
        <v>47</v>
      </c>
      <c r="B21" s="13">
        <v>24000</v>
      </c>
      <c r="C21" s="43" t="s">
        <v>55</v>
      </c>
      <c r="D21" s="14"/>
      <c r="E21" s="15"/>
      <c r="F21" s="15"/>
      <c r="G21" s="15"/>
      <c r="H21" s="23"/>
    </row>
    <row r="22" spans="1:8" s="18" customFormat="1" ht="13.5">
      <c r="A22" s="20"/>
      <c r="B22" s="13"/>
      <c r="C22" s="43" t="s">
        <v>56</v>
      </c>
      <c r="D22" s="14"/>
      <c r="E22" s="15"/>
      <c r="F22" s="15"/>
      <c r="G22" s="15"/>
      <c r="H22" s="23"/>
    </row>
    <row r="23" spans="1:8" s="18" customFormat="1" ht="13.5">
      <c r="A23" s="20"/>
      <c r="B23" s="13"/>
      <c r="C23" s="14"/>
      <c r="D23" s="14"/>
      <c r="E23" s="15"/>
      <c r="F23" s="15"/>
      <c r="G23" s="15"/>
      <c r="H23" s="23"/>
    </row>
    <row r="24" spans="1:8" s="18" customFormat="1" ht="13.5" customHeight="1">
      <c r="A24" s="24" t="s">
        <v>43</v>
      </c>
      <c r="B24" s="13">
        <f>SUM(B18:B23)</f>
        <v>77000</v>
      </c>
      <c r="C24" s="14"/>
      <c r="D24" s="14" t="s">
        <v>17</v>
      </c>
      <c r="E24" s="15"/>
      <c r="F24" s="15"/>
      <c r="G24" s="15"/>
      <c r="H24" s="23">
        <f>B24*1.1</f>
        <v>84700</v>
      </c>
    </row>
    <row r="25" spans="1:8" s="18" customFormat="1" ht="6" customHeight="1">
      <c r="A25" s="12"/>
      <c r="B25" s="13"/>
      <c r="C25" s="14"/>
      <c r="D25" s="14"/>
      <c r="E25" s="15"/>
      <c r="F25" s="15"/>
      <c r="G25" s="15"/>
      <c r="H25" s="23"/>
    </row>
    <row r="26" spans="1:8" s="18" customFormat="1" ht="13.5">
      <c r="A26" s="19" t="s">
        <v>19</v>
      </c>
      <c r="B26" s="13"/>
      <c r="C26" s="14"/>
      <c r="D26" s="14"/>
      <c r="E26" s="15"/>
      <c r="F26" s="15"/>
      <c r="G26" s="15"/>
      <c r="H26" s="23"/>
    </row>
    <row r="27" spans="1:8" s="18" customFormat="1" ht="13.5">
      <c r="A27" s="19" t="s">
        <v>37</v>
      </c>
      <c r="B27" s="13"/>
      <c r="C27" s="14"/>
      <c r="D27" s="14"/>
      <c r="E27" s="15"/>
      <c r="F27" s="15"/>
      <c r="G27" s="15"/>
      <c r="H27" s="23"/>
    </row>
    <row r="28" spans="1:8" s="18" customFormat="1" ht="13.5">
      <c r="A28" s="24" t="s">
        <v>20</v>
      </c>
      <c r="B28" s="13">
        <v>148</v>
      </c>
      <c r="C28" s="14">
        <v>12</v>
      </c>
      <c r="D28" s="14" t="s">
        <v>14</v>
      </c>
      <c r="E28" s="15">
        <f aca="true" t="shared" si="0" ref="E28:E36">C28*B28</f>
        <v>1776</v>
      </c>
      <c r="F28" s="15"/>
      <c r="G28" s="15">
        <f>E28*3</f>
        <v>5328</v>
      </c>
      <c r="H28" s="23"/>
    </row>
    <row r="29" spans="1:8" s="18" customFormat="1" ht="13.5">
      <c r="A29" s="24" t="s">
        <v>48</v>
      </c>
      <c r="B29" s="13">
        <v>100</v>
      </c>
      <c r="C29" s="14">
        <v>16</v>
      </c>
      <c r="D29" s="14" t="s">
        <v>14</v>
      </c>
      <c r="E29" s="15">
        <f t="shared" si="0"/>
        <v>1600</v>
      </c>
      <c r="F29" s="15"/>
      <c r="G29" s="15">
        <f aca="true" t="shared" si="1" ref="G29:G35">E29*3</f>
        <v>4800</v>
      </c>
      <c r="H29" s="23"/>
    </row>
    <row r="30" spans="1:8" s="18" customFormat="1" ht="13.5">
      <c r="A30" s="24" t="s">
        <v>21</v>
      </c>
      <c r="B30" s="13">
        <v>72</v>
      </c>
      <c r="C30" s="14">
        <v>16</v>
      </c>
      <c r="D30" s="14" t="s">
        <v>14</v>
      </c>
      <c r="E30" s="15">
        <f t="shared" si="0"/>
        <v>1152</v>
      </c>
      <c r="F30" s="15"/>
      <c r="G30" s="15">
        <f t="shared" si="1"/>
        <v>3456</v>
      </c>
      <c r="H30" s="23"/>
    </row>
    <row r="31" spans="1:8" s="18" customFormat="1" ht="27">
      <c r="A31" s="24" t="s">
        <v>33</v>
      </c>
      <c r="B31" s="13">
        <v>135</v>
      </c>
      <c r="C31" s="14">
        <v>10</v>
      </c>
      <c r="D31" s="14" t="s">
        <v>14</v>
      </c>
      <c r="E31" s="15">
        <f t="shared" si="0"/>
        <v>1350</v>
      </c>
      <c r="F31" s="15"/>
      <c r="G31" s="15">
        <f t="shared" si="1"/>
        <v>4050</v>
      </c>
      <c r="H31" s="23"/>
    </row>
    <row r="32" spans="1:8" s="18" customFormat="1" ht="27">
      <c r="A32" s="24" t="s">
        <v>39</v>
      </c>
      <c r="B32" s="13">
        <v>82</v>
      </c>
      <c r="C32" s="14">
        <v>8</v>
      </c>
      <c r="D32" s="14" t="s">
        <v>14</v>
      </c>
      <c r="E32" s="15">
        <f t="shared" si="0"/>
        <v>656</v>
      </c>
      <c r="F32" s="15"/>
      <c r="G32" s="15">
        <f t="shared" si="1"/>
        <v>1968</v>
      </c>
      <c r="H32" s="23"/>
    </row>
    <row r="33" spans="1:8" s="18" customFormat="1" ht="13.5">
      <c r="A33" s="24" t="s">
        <v>22</v>
      </c>
      <c r="B33" s="13">
        <v>15</v>
      </c>
      <c r="C33" s="14">
        <v>6</v>
      </c>
      <c r="D33" s="14" t="s">
        <v>14</v>
      </c>
      <c r="E33" s="15">
        <f t="shared" si="0"/>
        <v>90</v>
      </c>
      <c r="F33" s="15"/>
      <c r="G33" s="15">
        <f t="shared" si="1"/>
        <v>270</v>
      </c>
      <c r="H33" s="23"/>
    </row>
    <row r="34" spans="1:8" s="18" customFormat="1" ht="13.5">
      <c r="A34" s="24" t="s">
        <v>49</v>
      </c>
      <c r="B34" s="13">
        <v>75</v>
      </c>
      <c r="C34" s="14">
        <v>4</v>
      </c>
      <c r="D34" s="14" t="s">
        <v>14</v>
      </c>
      <c r="E34" s="15">
        <f t="shared" si="0"/>
        <v>300</v>
      </c>
      <c r="F34" s="15"/>
      <c r="G34" s="15">
        <f t="shared" si="1"/>
        <v>900</v>
      </c>
      <c r="H34" s="23"/>
    </row>
    <row r="35" spans="1:8" s="18" customFormat="1" ht="13.5">
      <c r="A35" s="24" t="s">
        <v>23</v>
      </c>
      <c r="B35" s="13">
        <v>55</v>
      </c>
      <c r="C35" s="14">
        <v>4</v>
      </c>
      <c r="D35" s="14" t="s">
        <v>14</v>
      </c>
      <c r="E35" s="15">
        <f t="shared" si="0"/>
        <v>220</v>
      </c>
      <c r="F35" s="15"/>
      <c r="G35" s="15">
        <f t="shared" si="1"/>
        <v>660</v>
      </c>
      <c r="H35" s="23"/>
    </row>
    <row r="36" spans="1:8" s="18" customFormat="1" ht="13.5">
      <c r="A36" s="24" t="s">
        <v>24</v>
      </c>
      <c r="B36" s="13">
        <v>45</v>
      </c>
      <c r="C36" s="14">
        <v>2</v>
      </c>
      <c r="D36" s="14" t="s">
        <v>14</v>
      </c>
      <c r="E36" s="21">
        <f t="shared" si="0"/>
        <v>90</v>
      </c>
      <c r="F36" s="15"/>
      <c r="G36" s="21">
        <f>E36*3</f>
        <v>270</v>
      </c>
      <c r="H36" s="23"/>
    </row>
    <row r="37" spans="1:8" s="18" customFormat="1" ht="13.5">
      <c r="A37" s="24" t="s">
        <v>9</v>
      </c>
      <c r="B37" s="13"/>
      <c r="C37" s="14"/>
      <c r="D37" s="14"/>
      <c r="E37" s="15">
        <f>SUM(E28:E36)</f>
        <v>7234</v>
      </c>
      <c r="F37" s="15"/>
      <c r="G37" s="15">
        <f>SUM(G28:G36)</f>
        <v>21702</v>
      </c>
      <c r="H37" s="23"/>
    </row>
    <row r="38" spans="1:8" s="18" customFormat="1" ht="13.5">
      <c r="A38" s="24" t="s">
        <v>25</v>
      </c>
      <c r="B38" s="13"/>
      <c r="C38" s="14">
        <v>0.03</v>
      </c>
      <c r="D38" s="14" t="s">
        <v>26</v>
      </c>
      <c r="E38" s="15">
        <f>E37*0.03</f>
        <v>217.01999999999998</v>
      </c>
      <c r="F38" s="15"/>
      <c r="G38" s="15">
        <f>G37*0.03</f>
        <v>651.06</v>
      </c>
      <c r="H38" s="23"/>
    </row>
    <row r="39" spans="1:8" s="18" customFormat="1" ht="13.5">
      <c r="A39" s="24" t="s">
        <v>30</v>
      </c>
      <c r="B39" s="13">
        <v>30</v>
      </c>
      <c r="C39" s="14">
        <v>1</v>
      </c>
      <c r="D39" s="14" t="s">
        <v>15</v>
      </c>
      <c r="E39" s="21">
        <f>C39*B39</f>
        <v>30</v>
      </c>
      <c r="F39" s="15"/>
      <c r="G39" s="21">
        <f>E39*4</f>
        <v>120</v>
      </c>
      <c r="H39" s="23"/>
    </row>
    <row r="40" spans="1:8" s="18" customFormat="1" ht="13.5">
      <c r="A40" s="12"/>
      <c r="B40" s="13"/>
      <c r="C40" s="14"/>
      <c r="D40" s="14"/>
      <c r="E40" s="15">
        <f>SUM(E37:E39)</f>
        <v>7481.02</v>
      </c>
      <c r="F40" s="15"/>
      <c r="G40" s="15">
        <f>SUM(G37:G39)</f>
        <v>22473.06</v>
      </c>
      <c r="H40" s="23"/>
    </row>
    <row r="41" spans="1:8" s="18" customFormat="1" ht="6" customHeight="1">
      <c r="A41" s="12"/>
      <c r="B41" s="13"/>
      <c r="C41" s="14"/>
      <c r="D41" s="14"/>
      <c r="E41" s="15"/>
      <c r="F41" s="15"/>
      <c r="G41" s="15"/>
      <c r="H41" s="23"/>
    </row>
    <row r="42" spans="1:8" s="18" customFormat="1" ht="13.5">
      <c r="A42" s="19" t="s">
        <v>38</v>
      </c>
      <c r="B42" s="13"/>
      <c r="C42" s="14"/>
      <c r="D42" s="14"/>
      <c r="E42" s="15"/>
      <c r="F42" s="15"/>
      <c r="G42" s="15"/>
      <c r="H42" s="23"/>
    </row>
    <row r="43" spans="1:8" s="18" customFormat="1" ht="13.5">
      <c r="A43" s="24" t="s">
        <v>20</v>
      </c>
      <c r="B43" s="13">
        <v>148</v>
      </c>
      <c r="C43" s="14">
        <v>16</v>
      </c>
      <c r="D43" s="14" t="s">
        <v>14</v>
      </c>
      <c r="E43" s="15">
        <f aca="true" t="shared" si="2" ref="E43:E51">C43*B43</f>
        <v>2368</v>
      </c>
      <c r="F43" s="15"/>
      <c r="G43" s="15"/>
      <c r="H43" s="23"/>
    </row>
    <row r="44" spans="1:8" s="18" customFormat="1" ht="13.5">
      <c r="A44" s="24" t="s">
        <v>48</v>
      </c>
      <c r="B44" s="13">
        <v>100</v>
      </c>
      <c r="C44" s="14">
        <v>20</v>
      </c>
      <c r="D44" s="14" t="s">
        <v>14</v>
      </c>
      <c r="E44" s="15">
        <f t="shared" si="2"/>
        <v>2000</v>
      </c>
      <c r="F44" s="15"/>
      <c r="G44" s="15"/>
      <c r="H44" s="23"/>
    </row>
    <row r="45" spans="1:8" s="18" customFormat="1" ht="13.5">
      <c r="A45" s="24" t="s">
        <v>21</v>
      </c>
      <c r="B45" s="13">
        <v>72</v>
      </c>
      <c r="C45" s="14">
        <v>20</v>
      </c>
      <c r="D45" s="14" t="s">
        <v>14</v>
      </c>
      <c r="E45" s="15">
        <f t="shared" si="2"/>
        <v>1440</v>
      </c>
      <c r="F45" s="15"/>
      <c r="G45" s="15"/>
      <c r="H45" s="23"/>
    </row>
    <row r="46" spans="1:8" s="18" customFormat="1" ht="27">
      <c r="A46" s="24" t="s">
        <v>33</v>
      </c>
      <c r="B46" s="13">
        <v>135</v>
      </c>
      <c r="C46" s="14">
        <v>8</v>
      </c>
      <c r="D46" s="14" t="s">
        <v>14</v>
      </c>
      <c r="E46" s="15">
        <f t="shared" si="2"/>
        <v>1080</v>
      </c>
      <c r="F46" s="15"/>
      <c r="G46" s="15"/>
      <c r="H46" s="23"/>
    </row>
    <row r="47" spans="1:8" s="18" customFormat="1" ht="27">
      <c r="A47" s="24" t="s">
        <v>39</v>
      </c>
      <c r="B47" s="13">
        <v>82</v>
      </c>
      <c r="C47" s="14">
        <v>8</v>
      </c>
      <c r="D47" s="14" t="s">
        <v>14</v>
      </c>
      <c r="E47" s="15">
        <f t="shared" si="2"/>
        <v>656</v>
      </c>
      <c r="F47" s="15"/>
      <c r="G47" s="15"/>
      <c r="H47" s="23"/>
    </row>
    <row r="48" spans="1:8" s="18" customFormat="1" ht="13.5">
      <c r="A48" s="24" t="s">
        <v>22</v>
      </c>
      <c r="B48" s="13">
        <v>15</v>
      </c>
      <c r="C48" s="14">
        <v>8</v>
      </c>
      <c r="D48" s="14" t="s">
        <v>14</v>
      </c>
      <c r="E48" s="15">
        <f t="shared" si="2"/>
        <v>120</v>
      </c>
      <c r="F48" s="15"/>
      <c r="G48" s="15"/>
      <c r="H48" s="23"/>
    </row>
    <row r="49" spans="1:8" s="18" customFormat="1" ht="14.25" thickBot="1">
      <c r="A49" s="42" t="s">
        <v>59</v>
      </c>
      <c r="B49" s="25">
        <v>75</v>
      </c>
      <c r="C49" s="26">
        <v>6</v>
      </c>
      <c r="D49" s="26" t="s">
        <v>14</v>
      </c>
      <c r="E49" s="27">
        <f t="shared" si="2"/>
        <v>450</v>
      </c>
      <c r="F49" s="27"/>
      <c r="G49" s="27"/>
      <c r="H49" s="28"/>
    </row>
    <row r="50" spans="1:8" s="18" customFormat="1" ht="14.25" thickTop="1">
      <c r="A50" s="24" t="s">
        <v>23</v>
      </c>
      <c r="B50" s="13">
        <v>55</v>
      </c>
      <c r="C50" s="14">
        <v>5</v>
      </c>
      <c r="D50" s="14" t="s">
        <v>14</v>
      </c>
      <c r="E50" s="15">
        <f t="shared" si="2"/>
        <v>275</v>
      </c>
      <c r="F50" s="15"/>
      <c r="G50" s="15"/>
      <c r="H50" s="23"/>
    </row>
    <row r="51" spans="1:8" s="18" customFormat="1" ht="13.5">
      <c r="A51" s="24" t="s">
        <v>24</v>
      </c>
      <c r="B51" s="13">
        <v>45</v>
      </c>
      <c r="C51" s="14">
        <v>3</v>
      </c>
      <c r="D51" s="14" t="s">
        <v>14</v>
      </c>
      <c r="E51" s="15">
        <f t="shared" si="2"/>
        <v>135</v>
      </c>
      <c r="F51" s="15"/>
      <c r="G51" s="15"/>
      <c r="H51" s="23"/>
    </row>
    <row r="52" spans="1:8" s="18" customFormat="1" ht="13.5">
      <c r="A52" s="24" t="s">
        <v>9</v>
      </c>
      <c r="B52" s="13"/>
      <c r="C52" s="14"/>
      <c r="D52" s="14"/>
      <c r="E52" s="15">
        <f>SUM(E43:E51)</f>
        <v>8524</v>
      </c>
      <c r="F52" s="15"/>
      <c r="G52" s="15"/>
      <c r="H52" s="23"/>
    </row>
    <row r="53" spans="1:8" s="18" customFormat="1" ht="13.5">
      <c r="A53" s="24" t="s">
        <v>25</v>
      </c>
      <c r="B53" s="13"/>
      <c r="C53" s="14">
        <v>0.03</v>
      </c>
      <c r="D53" s="14" t="s">
        <v>26</v>
      </c>
      <c r="E53" s="15">
        <f>E52*0.03</f>
        <v>255.72</v>
      </c>
      <c r="F53" s="15"/>
      <c r="G53" s="15"/>
      <c r="H53" s="23"/>
    </row>
    <row r="54" spans="1:8" s="18" customFormat="1" ht="13.5">
      <c r="A54" s="24" t="s">
        <v>30</v>
      </c>
      <c r="B54" s="13">
        <v>40</v>
      </c>
      <c r="C54" s="14">
        <v>1</v>
      </c>
      <c r="D54" s="14" t="s">
        <v>15</v>
      </c>
      <c r="E54" s="21">
        <f>C54*B54</f>
        <v>40</v>
      </c>
      <c r="F54" s="15"/>
      <c r="G54" s="15"/>
      <c r="H54" s="23"/>
    </row>
    <row r="55" spans="1:8" s="18" customFormat="1" ht="13.5">
      <c r="A55" s="12"/>
      <c r="B55" s="13"/>
      <c r="C55" s="14"/>
      <c r="D55" s="14"/>
      <c r="E55" s="15">
        <f>SUM(E52:E54)</f>
        <v>8819.72</v>
      </c>
      <c r="F55" s="15"/>
      <c r="G55" s="15"/>
      <c r="H55" s="23"/>
    </row>
    <row r="56" spans="1:8" s="18" customFormat="1" ht="16.5" customHeight="1">
      <c r="A56" s="19"/>
      <c r="B56" s="13"/>
      <c r="C56" s="14"/>
      <c r="D56" s="14"/>
      <c r="E56" s="15"/>
      <c r="F56" s="15"/>
      <c r="G56" s="15"/>
      <c r="H56" s="23">
        <f>E55+G40</f>
        <v>31292.78</v>
      </c>
    </row>
    <row r="57" spans="1:8" s="41" customFormat="1" ht="9" customHeight="1">
      <c r="A57" s="19"/>
      <c r="B57" s="13"/>
      <c r="C57" s="14"/>
      <c r="D57" s="14"/>
      <c r="E57" s="15"/>
      <c r="F57" s="15"/>
      <c r="G57" s="15"/>
      <c r="H57" s="23"/>
    </row>
    <row r="58" spans="1:8" s="18" customFormat="1" ht="13.5">
      <c r="A58" s="19" t="s">
        <v>60</v>
      </c>
      <c r="B58" s="13"/>
      <c r="C58" s="14"/>
      <c r="D58" s="14"/>
      <c r="E58" s="15"/>
      <c r="F58" s="15"/>
      <c r="G58" s="15"/>
      <c r="H58" s="23"/>
    </row>
    <row r="59" spans="1:8" s="18" customFormat="1" ht="13.5">
      <c r="A59" s="24" t="s">
        <v>20</v>
      </c>
      <c r="B59" s="13">
        <v>148</v>
      </c>
      <c r="C59" s="14">
        <v>8</v>
      </c>
      <c r="D59" s="14" t="s">
        <v>14</v>
      </c>
      <c r="E59" s="15">
        <f aca="true" t="shared" si="3" ref="E59:E64">C59*B59</f>
        <v>1184</v>
      </c>
      <c r="F59" s="15"/>
      <c r="G59" s="15">
        <f aca="true" t="shared" si="4" ref="G59:G64">E59*4</f>
        <v>4736</v>
      </c>
      <c r="H59" s="23"/>
    </row>
    <row r="60" spans="1:8" s="18" customFormat="1" ht="27">
      <c r="A60" s="24" t="s">
        <v>33</v>
      </c>
      <c r="B60" s="13">
        <v>135</v>
      </c>
      <c r="C60" s="14">
        <v>1</v>
      </c>
      <c r="D60" s="14" t="s">
        <v>14</v>
      </c>
      <c r="E60" s="15">
        <f t="shared" si="3"/>
        <v>135</v>
      </c>
      <c r="F60" s="15"/>
      <c r="G60" s="15">
        <f t="shared" si="4"/>
        <v>540</v>
      </c>
      <c r="H60" s="23"/>
    </row>
    <row r="61" spans="1:8" s="18" customFormat="1" ht="13.5">
      <c r="A61" s="24" t="s">
        <v>50</v>
      </c>
      <c r="B61" s="13">
        <v>100</v>
      </c>
      <c r="C61" s="14">
        <v>10</v>
      </c>
      <c r="D61" s="14" t="s">
        <v>14</v>
      </c>
      <c r="E61" s="15">
        <f t="shared" si="3"/>
        <v>1000</v>
      </c>
      <c r="F61" s="15"/>
      <c r="G61" s="15">
        <f t="shared" si="4"/>
        <v>4000</v>
      </c>
      <c r="H61" s="23"/>
    </row>
    <row r="62" spans="1:8" s="18" customFormat="1" ht="13.5">
      <c r="A62" s="24" t="s">
        <v>21</v>
      </c>
      <c r="B62" s="13">
        <v>72</v>
      </c>
      <c r="C62" s="14">
        <v>10</v>
      </c>
      <c r="D62" s="14" t="s">
        <v>14</v>
      </c>
      <c r="E62" s="15">
        <f t="shared" si="3"/>
        <v>720</v>
      </c>
      <c r="F62" s="15"/>
      <c r="G62" s="15">
        <f t="shared" si="4"/>
        <v>2880</v>
      </c>
      <c r="H62" s="23"/>
    </row>
    <row r="63" spans="1:8" s="18" customFormat="1" ht="13.5">
      <c r="A63" s="24" t="s">
        <v>23</v>
      </c>
      <c r="B63" s="13">
        <v>55</v>
      </c>
      <c r="C63" s="14">
        <v>3</v>
      </c>
      <c r="D63" s="14" t="s">
        <v>14</v>
      </c>
      <c r="E63" s="15">
        <f t="shared" si="3"/>
        <v>165</v>
      </c>
      <c r="F63" s="15"/>
      <c r="G63" s="15">
        <f t="shared" si="4"/>
        <v>660</v>
      </c>
      <c r="H63" s="23"/>
    </row>
    <row r="64" spans="1:8" s="18" customFormat="1" ht="13.5">
      <c r="A64" s="24" t="s">
        <v>24</v>
      </c>
      <c r="B64" s="13">
        <v>45</v>
      </c>
      <c r="C64" s="14">
        <v>3</v>
      </c>
      <c r="D64" s="14" t="s">
        <v>14</v>
      </c>
      <c r="E64" s="21">
        <f t="shared" si="3"/>
        <v>135</v>
      </c>
      <c r="F64" s="15"/>
      <c r="G64" s="21">
        <f t="shared" si="4"/>
        <v>540</v>
      </c>
      <c r="H64" s="23"/>
    </row>
    <row r="65" spans="1:8" s="18" customFormat="1" ht="13.5">
      <c r="A65" s="24" t="s">
        <v>9</v>
      </c>
      <c r="B65" s="13"/>
      <c r="C65" s="14"/>
      <c r="D65" s="14"/>
      <c r="E65" s="15">
        <f>SUM(E59:E64)</f>
        <v>3339</v>
      </c>
      <c r="F65" s="15"/>
      <c r="G65" s="15">
        <f>SUM(G59:G64)</f>
        <v>13356</v>
      </c>
      <c r="H65" s="23"/>
    </row>
    <row r="66" spans="1:8" s="18" customFormat="1" ht="13.5">
      <c r="A66" s="24" t="s">
        <v>25</v>
      </c>
      <c r="B66" s="13"/>
      <c r="C66" s="14">
        <v>0.03</v>
      </c>
      <c r="D66" s="14" t="s">
        <v>26</v>
      </c>
      <c r="E66" s="21">
        <f>E65*0.03</f>
        <v>100.17</v>
      </c>
      <c r="F66" s="15"/>
      <c r="G66" s="21">
        <f>G65*0.03</f>
        <v>400.68</v>
      </c>
      <c r="H66" s="23"/>
    </row>
    <row r="67" spans="1:8" s="18" customFormat="1" ht="13.5">
      <c r="A67" s="12"/>
      <c r="B67" s="13"/>
      <c r="C67" s="14"/>
      <c r="D67" s="14"/>
      <c r="E67" s="15">
        <f>SUM(E65:E66)</f>
        <v>3439.17</v>
      </c>
      <c r="F67" s="15"/>
      <c r="G67" s="15">
        <f>SUM(G65:G66)</f>
        <v>13756.68</v>
      </c>
      <c r="H67" s="23">
        <f>G67</f>
        <v>13756.68</v>
      </c>
    </row>
    <row r="68" spans="1:8" s="18" customFormat="1" ht="13.5">
      <c r="A68" s="19" t="s">
        <v>51</v>
      </c>
      <c r="B68" s="13"/>
      <c r="C68" s="14"/>
      <c r="D68" s="14"/>
      <c r="E68" s="15"/>
      <c r="F68" s="16"/>
      <c r="G68" s="16"/>
      <c r="H68" s="17"/>
    </row>
    <row r="69" spans="1:8" s="18" customFormat="1" ht="13.5">
      <c r="A69" s="20" t="s">
        <v>7</v>
      </c>
      <c r="B69" s="13">
        <v>50</v>
      </c>
      <c r="C69" s="14">
        <v>200</v>
      </c>
      <c r="D69" s="14" t="s">
        <v>14</v>
      </c>
      <c r="E69" s="15">
        <f>C69*B69</f>
        <v>10000</v>
      </c>
      <c r="F69" s="15"/>
      <c r="G69" s="15"/>
      <c r="H69" s="17"/>
    </row>
    <row r="70" spans="1:8" s="18" customFormat="1" ht="13.5">
      <c r="A70" s="20" t="s">
        <v>52</v>
      </c>
      <c r="B70" s="13"/>
      <c r="C70" s="14"/>
      <c r="D70" s="14"/>
      <c r="E70" s="15"/>
      <c r="F70" s="15"/>
      <c r="G70" s="15"/>
      <c r="H70" s="17"/>
    </row>
    <row r="71" spans="1:8" s="18" customFormat="1" ht="13.5">
      <c r="A71" s="20" t="s">
        <v>42</v>
      </c>
      <c r="B71" s="13">
        <v>65</v>
      </c>
      <c r="C71" s="14">
        <v>50</v>
      </c>
      <c r="D71" s="14" t="s">
        <v>14</v>
      </c>
      <c r="E71" s="15">
        <f>C71*B71</f>
        <v>3250</v>
      </c>
      <c r="F71" s="15"/>
      <c r="G71" s="15"/>
      <c r="H71" s="17"/>
    </row>
    <row r="72" spans="1:8" s="18" customFormat="1" ht="13.5">
      <c r="A72" s="24" t="s">
        <v>20</v>
      </c>
      <c r="B72" s="13">
        <v>148</v>
      </c>
      <c r="C72" s="14">
        <v>20</v>
      </c>
      <c r="D72" s="14" t="s">
        <v>14</v>
      </c>
      <c r="E72" s="15">
        <f>C72*B72</f>
        <v>2960</v>
      </c>
      <c r="F72" s="15"/>
      <c r="G72" s="15"/>
      <c r="H72" s="23"/>
    </row>
    <row r="73" spans="1:8" s="18" customFormat="1" ht="13.5">
      <c r="A73" s="20" t="s">
        <v>9</v>
      </c>
      <c r="B73" s="13"/>
      <c r="C73" s="14"/>
      <c r="D73" s="14"/>
      <c r="E73" s="15">
        <f>SUM(E69:E72)</f>
        <v>16210</v>
      </c>
      <c r="F73" s="15"/>
      <c r="G73" s="15"/>
      <c r="H73" s="17"/>
    </row>
    <row r="74" spans="1:8" s="18" customFormat="1" ht="13.5">
      <c r="A74" s="20" t="s">
        <v>10</v>
      </c>
      <c r="B74" s="13"/>
      <c r="C74" s="14">
        <v>0.15</v>
      </c>
      <c r="D74" s="13" t="s">
        <v>13</v>
      </c>
      <c r="E74" s="15">
        <f>E73*0.15</f>
        <v>2431.5</v>
      </c>
      <c r="F74" s="15"/>
      <c r="G74" s="15"/>
      <c r="H74" s="17"/>
    </row>
    <row r="75" spans="1:8" s="18" customFormat="1" ht="13.5">
      <c r="A75" s="20" t="s">
        <v>11</v>
      </c>
      <c r="B75" s="13">
        <v>250</v>
      </c>
      <c r="C75" s="14">
        <v>8</v>
      </c>
      <c r="D75" s="14" t="s">
        <v>15</v>
      </c>
      <c r="E75" s="15">
        <f>C75*B75</f>
        <v>2000</v>
      </c>
      <c r="F75" s="15"/>
      <c r="G75" s="15"/>
      <c r="H75" s="17"/>
    </row>
    <row r="76" spans="1:8" s="18" customFormat="1" ht="13.5">
      <c r="A76" s="20" t="s">
        <v>12</v>
      </c>
      <c r="B76" s="22">
        <v>0.58</v>
      </c>
      <c r="C76" s="14">
        <v>180</v>
      </c>
      <c r="D76" s="14" t="s">
        <v>16</v>
      </c>
      <c r="E76" s="21">
        <f>C76*B76</f>
        <v>104.39999999999999</v>
      </c>
      <c r="F76" s="15"/>
      <c r="G76" s="21"/>
      <c r="H76" s="17"/>
    </row>
    <row r="77" spans="1:8" s="18" customFormat="1" ht="13.5">
      <c r="A77" s="43" t="s">
        <v>57</v>
      </c>
      <c r="B77" s="13"/>
      <c r="C77" s="14"/>
      <c r="D77" s="14"/>
      <c r="E77" s="15">
        <f>SUM(E73:E76)</f>
        <v>20745.9</v>
      </c>
      <c r="F77" s="15"/>
      <c r="G77" s="15"/>
      <c r="H77" s="23">
        <f>E77</f>
        <v>20745.9</v>
      </c>
    </row>
    <row r="78" spans="1:8" s="18" customFormat="1" ht="13.5">
      <c r="A78" s="12"/>
      <c r="B78" s="13"/>
      <c r="C78" s="14"/>
      <c r="D78" s="14"/>
      <c r="E78" s="15"/>
      <c r="F78" s="15"/>
      <c r="G78" s="15"/>
      <c r="H78" s="23"/>
    </row>
    <row r="79" spans="1:8" s="18" customFormat="1" ht="13.5">
      <c r="A79" s="19" t="s">
        <v>53</v>
      </c>
      <c r="B79" s="13"/>
      <c r="C79" s="14"/>
      <c r="D79" s="14"/>
      <c r="E79" s="15"/>
      <c r="F79" s="15"/>
      <c r="G79" s="15"/>
      <c r="H79" s="23"/>
    </row>
    <row r="80" spans="1:8" s="18" customFormat="1" ht="13.5">
      <c r="A80" s="20" t="s">
        <v>7</v>
      </c>
      <c r="B80" s="13">
        <v>50</v>
      </c>
      <c r="C80" s="14">
        <v>8</v>
      </c>
      <c r="D80" s="14" t="s">
        <v>14</v>
      </c>
      <c r="E80" s="15">
        <f>C80*B80</f>
        <v>400</v>
      </c>
      <c r="F80" s="15"/>
      <c r="G80" s="15"/>
      <c r="H80" s="17"/>
    </row>
    <row r="81" spans="1:8" s="18" customFormat="1" ht="13.5">
      <c r="A81" s="20" t="s">
        <v>8</v>
      </c>
      <c r="B81" s="13">
        <v>65</v>
      </c>
      <c r="C81" s="14">
        <v>2</v>
      </c>
      <c r="D81" s="14" t="s">
        <v>14</v>
      </c>
      <c r="E81" s="21">
        <f>C81*B81</f>
        <v>130</v>
      </c>
      <c r="F81" s="15"/>
      <c r="G81" s="15"/>
      <c r="H81" s="17"/>
    </row>
    <row r="82" spans="1:8" s="18" customFormat="1" ht="13.5">
      <c r="A82" s="20" t="s">
        <v>9</v>
      </c>
      <c r="B82" s="13"/>
      <c r="C82" s="14"/>
      <c r="D82" s="14"/>
      <c r="E82" s="15">
        <f>SUM(E80:E81)</f>
        <v>530</v>
      </c>
      <c r="F82" s="15"/>
      <c r="G82" s="15"/>
      <c r="H82" s="17"/>
    </row>
    <row r="83" spans="1:8" s="18" customFormat="1" ht="13.5">
      <c r="A83" s="20" t="s">
        <v>10</v>
      </c>
      <c r="B83" s="13"/>
      <c r="C83" s="14">
        <v>0.15</v>
      </c>
      <c r="D83" s="13" t="s">
        <v>13</v>
      </c>
      <c r="E83" s="15">
        <f>E82*0.15</f>
        <v>79.5</v>
      </c>
      <c r="F83" s="15"/>
      <c r="G83" s="15"/>
      <c r="H83" s="17"/>
    </row>
    <row r="84" spans="1:8" s="18" customFormat="1" ht="13.5">
      <c r="A84" s="20" t="s">
        <v>11</v>
      </c>
      <c r="B84" s="13">
        <v>100</v>
      </c>
      <c r="C84" s="14">
        <v>1</v>
      </c>
      <c r="D84" s="14" t="s">
        <v>15</v>
      </c>
      <c r="E84" s="15">
        <f>C84*B84</f>
        <v>100</v>
      </c>
      <c r="F84" s="15"/>
      <c r="G84" s="15"/>
      <c r="H84" s="17"/>
    </row>
    <row r="85" spans="1:8" s="18" customFormat="1" ht="13.5">
      <c r="A85" s="20" t="s">
        <v>27</v>
      </c>
      <c r="B85" s="13">
        <v>500</v>
      </c>
      <c r="C85" s="14">
        <v>1</v>
      </c>
      <c r="D85" s="14" t="s">
        <v>15</v>
      </c>
      <c r="E85" s="15">
        <f>C85*B85</f>
        <v>500</v>
      </c>
      <c r="F85" s="15"/>
      <c r="G85" s="15"/>
      <c r="H85" s="17"/>
    </row>
    <row r="86" spans="1:8" s="18" customFormat="1" ht="13.5">
      <c r="A86" s="20" t="s">
        <v>12</v>
      </c>
      <c r="B86" s="22">
        <v>0.58</v>
      </c>
      <c r="C86" s="14">
        <v>120</v>
      </c>
      <c r="D86" s="14" t="s">
        <v>16</v>
      </c>
      <c r="E86" s="21">
        <f>C86*B86</f>
        <v>69.6</v>
      </c>
      <c r="F86" s="15"/>
      <c r="G86" s="15"/>
      <c r="H86" s="17"/>
    </row>
    <row r="87" spans="1:8" s="18" customFormat="1" ht="13.5">
      <c r="A87" s="12"/>
      <c r="B87" s="13"/>
      <c r="C87" s="14"/>
      <c r="D87" s="14"/>
      <c r="E87" s="15">
        <f>SUM(E82:E86)</f>
        <v>1279.1</v>
      </c>
      <c r="F87" s="15"/>
      <c r="G87" s="15"/>
      <c r="H87" s="23">
        <f>E87</f>
        <v>1279.1</v>
      </c>
    </row>
    <row r="88" spans="1:8" s="18" customFormat="1" ht="13.5">
      <c r="A88" s="12"/>
      <c r="B88" s="13"/>
      <c r="C88" s="14"/>
      <c r="D88" s="14"/>
      <c r="E88" s="15"/>
      <c r="F88" s="15"/>
      <c r="G88" s="15"/>
      <c r="H88" s="23"/>
    </row>
    <row r="89" spans="1:8" s="18" customFormat="1" ht="13.5">
      <c r="A89" s="12"/>
      <c r="B89" s="13"/>
      <c r="C89" s="14"/>
      <c r="D89" s="14"/>
      <c r="E89" s="15"/>
      <c r="F89" s="15"/>
      <c r="G89" s="15"/>
      <c r="H89" s="23"/>
    </row>
    <row r="90" spans="1:8" s="18" customFormat="1" ht="13.5">
      <c r="A90" s="19" t="s">
        <v>34</v>
      </c>
      <c r="B90" s="13"/>
      <c r="C90" s="14"/>
      <c r="D90" s="14"/>
      <c r="E90" s="15"/>
      <c r="F90" s="15"/>
      <c r="G90" s="15"/>
      <c r="H90" s="23"/>
    </row>
    <row r="91" spans="1:8" s="18" customFormat="1" ht="27">
      <c r="A91" s="24" t="s">
        <v>33</v>
      </c>
      <c r="B91" s="13">
        <v>135</v>
      </c>
      <c r="C91" s="14">
        <v>2</v>
      </c>
      <c r="D91" s="14" t="s">
        <v>14</v>
      </c>
      <c r="E91" s="15">
        <f aca="true" t="shared" si="5" ref="E91:E96">C91*B91</f>
        <v>270</v>
      </c>
      <c r="F91" s="15"/>
      <c r="G91" s="15"/>
      <c r="H91" s="23"/>
    </row>
    <row r="92" spans="1:8" s="18" customFormat="1" ht="13.5">
      <c r="A92" s="24" t="s">
        <v>20</v>
      </c>
      <c r="B92" s="13">
        <v>148</v>
      </c>
      <c r="C92" s="14">
        <v>2</v>
      </c>
      <c r="D92" s="14" t="s">
        <v>14</v>
      </c>
      <c r="E92" s="15">
        <f t="shared" si="5"/>
        <v>296</v>
      </c>
      <c r="F92" s="15"/>
      <c r="G92" s="15"/>
      <c r="H92" s="23"/>
    </row>
    <row r="93" spans="1:8" s="18" customFormat="1" ht="13.5">
      <c r="A93" s="24" t="s">
        <v>50</v>
      </c>
      <c r="B93" s="13">
        <v>100</v>
      </c>
      <c r="C93" s="14">
        <v>4</v>
      </c>
      <c r="D93" s="14" t="s">
        <v>14</v>
      </c>
      <c r="E93" s="15">
        <f t="shared" si="5"/>
        <v>400</v>
      </c>
      <c r="F93" s="15"/>
      <c r="G93" s="15"/>
      <c r="H93" s="23"/>
    </row>
    <row r="94" spans="1:8" s="18" customFormat="1" ht="14.25" thickBot="1">
      <c r="A94" s="42" t="s">
        <v>21</v>
      </c>
      <c r="B94" s="25">
        <v>72</v>
      </c>
      <c r="C94" s="26">
        <v>2</v>
      </c>
      <c r="D94" s="26" t="s">
        <v>14</v>
      </c>
      <c r="E94" s="27">
        <f t="shared" si="5"/>
        <v>144</v>
      </c>
      <c r="F94" s="27"/>
      <c r="G94" s="27"/>
      <c r="H94" s="28"/>
    </row>
    <row r="95" spans="1:8" s="18" customFormat="1" ht="14.25" thickTop="1">
      <c r="A95" s="24" t="s">
        <v>7</v>
      </c>
      <c r="B95" s="13">
        <v>50</v>
      </c>
      <c r="C95" s="14">
        <v>8</v>
      </c>
      <c r="D95" s="14" t="s">
        <v>14</v>
      </c>
      <c r="E95" s="15">
        <f t="shared" si="5"/>
        <v>400</v>
      </c>
      <c r="F95" s="15"/>
      <c r="G95" s="15"/>
      <c r="H95" s="17"/>
    </row>
    <row r="96" spans="1:8" s="18" customFormat="1" ht="13.5">
      <c r="A96" s="24" t="s">
        <v>8</v>
      </c>
      <c r="B96" s="13">
        <v>65</v>
      </c>
      <c r="C96" s="14">
        <v>2</v>
      </c>
      <c r="D96" s="14" t="s">
        <v>14</v>
      </c>
      <c r="E96" s="21">
        <f t="shared" si="5"/>
        <v>130</v>
      </c>
      <c r="F96" s="15"/>
      <c r="G96" s="15"/>
      <c r="H96" s="17"/>
    </row>
    <row r="97" spans="1:8" s="18" customFormat="1" ht="13.5">
      <c r="A97" s="24" t="s">
        <v>9</v>
      </c>
      <c r="B97" s="13"/>
      <c r="C97" s="14"/>
      <c r="D97" s="14"/>
      <c r="E97" s="15">
        <f>SUM(E91:E96)</f>
        <v>1640</v>
      </c>
      <c r="F97" s="15"/>
      <c r="G97" s="15"/>
      <c r="H97" s="17"/>
    </row>
    <row r="98" spans="1:8" s="18" customFormat="1" ht="13.5">
      <c r="A98" s="24" t="s">
        <v>10</v>
      </c>
      <c r="B98" s="13"/>
      <c r="C98" s="14">
        <v>0.15</v>
      </c>
      <c r="D98" s="13" t="s">
        <v>13</v>
      </c>
      <c r="E98" s="15">
        <f>E97*0.15</f>
        <v>246</v>
      </c>
      <c r="F98" s="15"/>
      <c r="G98" s="15"/>
      <c r="H98" s="17"/>
    </row>
    <row r="99" spans="1:8" s="18" customFormat="1" ht="13.5">
      <c r="A99" s="24" t="s">
        <v>11</v>
      </c>
      <c r="B99" s="13">
        <v>500</v>
      </c>
      <c r="C99" s="14">
        <v>1</v>
      </c>
      <c r="D99" s="14" t="s">
        <v>15</v>
      </c>
      <c r="E99" s="15">
        <f>C99*B99</f>
        <v>500</v>
      </c>
      <c r="F99" s="15"/>
      <c r="G99" s="15"/>
      <c r="H99" s="17"/>
    </row>
    <row r="100" spans="1:8" s="18" customFormat="1" ht="13.5">
      <c r="A100" s="24" t="s">
        <v>12</v>
      </c>
      <c r="B100" s="13">
        <v>0.58</v>
      </c>
      <c r="C100" s="14">
        <v>120</v>
      </c>
      <c r="D100" s="14" t="s">
        <v>16</v>
      </c>
      <c r="E100" s="15">
        <f>C100*B100</f>
        <v>69.6</v>
      </c>
      <c r="F100" s="15"/>
      <c r="G100" s="15"/>
      <c r="H100" s="17"/>
    </row>
    <row r="101" spans="1:8" s="18" customFormat="1" ht="13.5">
      <c r="A101" s="24" t="s">
        <v>28</v>
      </c>
      <c r="B101" s="22">
        <v>1000</v>
      </c>
      <c r="C101" s="14">
        <v>1</v>
      </c>
      <c r="D101" s="14" t="s">
        <v>15</v>
      </c>
      <c r="E101" s="21">
        <f>C101*B101</f>
        <v>1000</v>
      </c>
      <c r="F101" s="15"/>
      <c r="G101" s="15"/>
      <c r="H101" s="17"/>
    </row>
    <row r="102" spans="1:8" s="18" customFormat="1" ht="13.5">
      <c r="A102" s="12"/>
      <c r="B102" s="13"/>
      <c r="C102" s="14"/>
      <c r="D102" s="14"/>
      <c r="E102" s="15">
        <f>SUM(E97:E101)</f>
        <v>3455.6</v>
      </c>
      <c r="F102" s="15"/>
      <c r="G102" s="15"/>
      <c r="H102" s="23">
        <f>E102</f>
        <v>3455.6</v>
      </c>
    </row>
    <row r="103" spans="1:8" s="18" customFormat="1" ht="13.5">
      <c r="A103" s="12"/>
      <c r="B103" s="13"/>
      <c r="C103" s="14"/>
      <c r="D103" s="14"/>
      <c r="E103" s="15"/>
      <c r="F103" s="15"/>
      <c r="G103" s="15"/>
      <c r="H103" s="23"/>
    </row>
    <row r="104" spans="1:8" s="18" customFormat="1" ht="13.5">
      <c r="A104" s="12"/>
      <c r="B104" s="13"/>
      <c r="C104" s="14"/>
      <c r="D104" s="14"/>
      <c r="E104" s="15"/>
      <c r="F104" s="15"/>
      <c r="G104" s="29" t="s">
        <v>29</v>
      </c>
      <c r="H104" s="23">
        <f>H15+H24+H56+H67+H77</f>
        <v>169020.96</v>
      </c>
    </row>
    <row r="105" spans="1:8" s="18" customFormat="1" ht="13.5">
      <c r="A105" s="44" t="s">
        <v>58</v>
      </c>
      <c r="B105" s="13"/>
      <c r="C105" s="14"/>
      <c r="D105" s="14"/>
      <c r="E105" s="15"/>
      <c r="F105" s="15"/>
      <c r="G105" s="15"/>
      <c r="H105" s="23"/>
    </row>
    <row r="106" spans="1:8" s="18" customFormat="1" ht="13.5">
      <c r="A106" s="12"/>
      <c r="B106" s="13"/>
      <c r="C106" s="14"/>
      <c r="D106" s="14"/>
      <c r="E106" s="15"/>
      <c r="F106" s="15"/>
      <c r="G106" s="29" t="s">
        <v>35</v>
      </c>
      <c r="H106" s="23">
        <f>H104+H87+H102</f>
        <v>173755.66</v>
      </c>
    </row>
    <row r="107" spans="1:8" s="18" customFormat="1" ht="14.25" thickBot="1">
      <c r="A107" s="30"/>
      <c r="B107" s="25"/>
      <c r="C107" s="26"/>
      <c r="D107" s="26"/>
      <c r="E107" s="27"/>
      <c r="F107" s="27"/>
      <c r="G107" s="27"/>
      <c r="H107" s="31"/>
    </row>
    <row r="108" spans="2:8" s="18" customFormat="1" ht="14.25" thickTop="1">
      <c r="B108" s="32"/>
      <c r="C108" s="33"/>
      <c r="D108" s="33"/>
      <c r="E108" s="34"/>
      <c r="F108" s="34"/>
      <c r="G108" s="34"/>
      <c r="H108" s="35"/>
    </row>
    <row r="109" spans="2:8" s="18" customFormat="1" ht="13.5">
      <c r="B109" s="32"/>
      <c r="C109" s="33"/>
      <c r="D109" s="33"/>
      <c r="E109" s="34"/>
      <c r="F109" s="34"/>
      <c r="G109" s="34"/>
      <c r="H109" s="35"/>
    </row>
    <row r="110" spans="2:8" s="18" customFormat="1" ht="13.5">
      <c r="B110" s="32"/>
      <c r="C110" s="33"/>
      <c r="D110" s="33"/>
      <c r="E110" s="34"/>
      <c r="F110" s="34"/>
      <c r="G110" s="34"/>
      <c r="H110" s="35"/>
    </row>
    <row r="111" spans="2:8" s="18" customFormat="1" ht="13.5">
      <c r="B111" s="32"/>
      <c r="C111" s="33"/>
      <c r="D111" s="33"/>
      <c r="E111" s="34"/>
      <c r="F111" s="34"/>
      <c r="G111" s="34"/>
      <c r="H111" s="35"/>
    </row>
    <row r="112" spans="2:8" s="36" customFormat="1" ht="12.75">
      <c r="B112" s="37"/>
      <c r="C112" s="38"/>
      <c r="D112" s="38"/>
      <c r="E112" s="39"/>
      <c r="F112" s="39"/>
      <c r="G112" s="39"/>
      <c r="H112" s="40"/>
    </row>
    <row r="113" spans="2:8" s="36" customFormat="1" ht="12.75">
      <c r="B113" s="37"/>
      <c r="C113" s="38"/>
      <c r="D113" s="38"/>
      <c r="E113" s="39"/>
      <c r="F113" s="39"/>
      <c r="G113" s="39"/>
      <c r="H113" s="40"/>
    </row>
    <row r="114" spans="2:8" s="36" customFormat="1" ht="12.75">
      <c r="B114" s="37"/>
      <c r="C114" s="38"/>
      <c r="D114" s="38"/>
      <c r="E114" s="39"/>
      <c r="F114" s="39"/>
      <c r="G114" s="39"/>
      <c r="H114" s="40"/>
    </row>
    <row r="115" spans="2:8" s="36" customFormat="1" ht="12.75">
      <c r="B115" s="37"/>
      <c r="C115" s="38"/>
      <c r="D115" s="38"/>
      <c r="E115" s="39"/>
      <c r="F115" s="39"/>
      <c r="G115" s="39"/>
      <c r="H115" s="40"/>
    </row>
    <row r="116" spans="2:8" s="36" customFormat="1" ht="12.75">
      <c r="B116" s="37"/>
      <c r="C116" s="38"/>
      <c r="D116" s="38"/>
      <c r="E116" s="39"/>
      <c r="F116" s="39"/>
      <c r="G116" s="39"/>
      <c r="H116" s="40"/>
    </row>
    <row r="117" spans="2:8" s="36" customFormat="1" ht="12.75">
      <c r="B117" s="37"/>
      <c r="C117" s="38"/>
      <c r="D117" s="38"/>
      <c r="E117" s="39"/>
      <c r="F117" s="39"/>
      <c r="G117" s="39"/>
      <c r="H117" s="40"/>
    </row>
    <row r="118" spans="2:8" s="36" customFormat="1" ht="12.75">
      <c r="B118" s="37"/>
      <c r="C118" s="38"/>
      <c r="D118" s="38"/>
      <c r="E118" s="39"/>
      <c r="F118" s="39"/>
      <c r="G118" s="39"/>
      <c r="H118" s="40"/>
    </row>
    <row r="119" spans="2:8" s="36" customFormat="1" ht="12.75">
      <c r="B119" s="37"/>
      <c r="C119" s="38"/>
      <c r="D119" s="38"/>
      <c r="E119" s="39"/>
      <c r="F119" s="39"/>
      <c r="G119" s="39"/>
      <c r="H119" s="39"/>
    </row>
    <row r="120" spans="2:8" s="36" customFormat="1" ht="12.75">
      <c r="B120" s="37"/>
      <c r="C120" s="38"/>
      <c r="D120" s="38"/>
      <c r="E120" s="39"/>
      <c r="F120" s="39"/>
      <c r="G120" s="39"/>
      <c r="H120" s="39"/>
    </row>
    <row r="121" spans="2:8" s="36" customFormat="1" ht="12.75">
      <c r="B121" s="37"/>
      <c r="C121" s="38"/>
      <c r="D121" s="38"/>
      <c r="E121" s="39"/>
      <c r="F121" s="39"/>
      <c r="G121" s="39"/>
      <c r="H121" s="39"/>
    </row>
    <row r="122" spans="2:8" s="36" customFormat="1" ht="12.75">
      <c r="B122" s="37"/>
      <c r="C122" s="38"/>
      <c r="D122" s="38"/>
      <c r="E122" s="39"/>
      <c r="F122" s="39"/>
      <c r="G122" s="39"/>
      <c r="H122" s="39"/>
    </row>
    <row r="123" spans="2:8" s="36" customFormat="1" ht="12.75">
      <c r="B123" s="37"/>
      <c r="C123" s="38"/>
      <c r="D123" s="38"/>
      <c r="E123" s="39"/>
      <c r="F123" s="39"/>
      <c r="G123" s="39"/>
      <c r="H123" s="39"/>
    </row>
    <row r="124" spans="2:8" s="36" customFormat="1" ht="12.75">
      <c r="B124" s="37"/>
      <c r="C124" s="38"/>
      <c r="D124" s="38"/>
      <c r="E124" s="39"/>
      <c r="F124" s="39"/>
      <c r="G124" s="39"/>
      <c r="H124" s="39"/>
    </row>
    <row r="125" spans="2:8" s="36" customFormat="1" ht="12.75">
      <c r="B125" s="37"/>
      <c r="C125" s="38"/>
      <c r="D125" s="38"/>
      <c r="E125" s="39"/>
      <c r="F125" s="39"/>
      <c r="G125" s="39"/>
      <c r="H125" s="39"/>
    </row>
    <row r="126" spans="2:8" s="36" customFormat="1" ht="12.75">
      <c r="B126" s="37"/>
      <c r="C126" s="38"/>
      <c r="D126" s="38"/>
      <c r="E126" s="39"/>
      <c r="F126" s="39"/>
      <c r="G126" s="39"/>
      <c r="H126" s="39"/>
    </row>
    <row r="127" spans="2:8" s="36" customFormat="1" ht="12.75">
      <c r="B127" s="37"/>
      <c r="C127" s="38"/>
      <c r="D127" s="38"/>
      <c r="E127" s="39"/>
      <c r="F127" s="39"/>
      <c r="G127" s="39"/>
      <c r="H127" s="39"/>
    </row>
    <row r="128" spans="2:8" s="36" customFormat="1" ht="12.75">
      <c r="B128" s="37"/>
      <c r="C128" s="38"/>
      <c r="D128" s="38"/>
      <c r="E128" s="39"/>
      <c r="F128" s="39"/>
      <c r="G128" s="39"/>
      <c r="H128" s="39"/>
    </row>
    <row r="129" spans="2:8" s="36" customFormat="1" ht="12.75">
      <c r="B129" s="37"/>
      <c r="C129" s="38"/>
      <c r="D129" s="38"/>
      <c r="E129" s="39"/>
      <c r="F129" s="39"/>
      <c r="G129" s="39"/>
      <c r="H129" s="39"/>
    </row>
    <row r="130" spans="2:8" s="36" customFormat="1" ht="12.75">
      <c r="B130" s="37"/>
      <c r="C130" s="38"/>
      <c r="D130" s="38"/>
      <c r="E130" s="39"/>
      <c r="F130" s="39"/>
      <c r="G130" s="39"/>
      <c r="H130" s="39"/>
    </row>
    <row r="131" spans="2:8" s="36" customFormat="1" ht="12.75">
      <c r="B131" s="37"/>
      <c r="C131" s="38"/>
      <c r="D131" s="38"/>
      <c r="E131" s="39"/>
      <c r="F131" s="39"/>
      <c r="G131" s="39"/>
      <c r="H131" s="39"/>
    </row>
    <row r="132" spans="2:8" s="36" customFormat="1" ht="12.75">
      <c r="B132" s="37"/>
      <c r="C132" s="38"/>
      <c r="D132" s="38"/>
      <c r="E132" s="39"/>
      <c r="F132" s="39"/>
      <c r="G132" s="39"/>
      <c r="H132" s="39"/>
    </row>
    <row r="133" spans="2:8" s="36" customFormat="1" ht="12.75">
      <c r="B133" s="37"/>
      <c r="C133" s="38"/>
      <c r="D133" s="38"/>
      <c r="E133" s="39"/>
      <c r="F133" s="39"/>
      <c r="G133" s="39"/>
      <c r="H133" s="39"/>
    </row>
    <row r="134" spans="2:8" s="36" customFormat="1" ht="12.75">
      <c r="B134" s="37"/>
      <c r="C134" s="38"/>
      <c r="D134" s="38"/>
      <c r="E134" s="39"/>
      <c r="F134" s="39"/>
      <c r="G134" s="39"/>
      <c r="H134" s="39"/>
    </row>
    <row r="135" spans="2:8" s="36" customFormat="1" ht="12.75">
      <c r="B135" s="37"/>
      <c r="C135" s="38"/>
      <c r="D135" s="38"/>
      <c r="E135" s="39"/>
      <c r="F135" s="39"/>
      <c r="G135" s="39"/>
      <c r="H135" s="39"/>
    </row>
    <row r="136" spans="2:8" s="36" customFormat="1" ht="12.75">
      <c r="B136" s="37"/>
      <c r="C136" s="38"/>
      <c r="D136" s="38"/>
      <c r="E136" s="39"/>
      <c r="F136" s="39"/>
      <c r="G136" s="39"/>
      <c r="H136" s="39"/>
    </row>
    <row r="137" spans="2:8" s="36" customFormat="1" ht="12.75">
      <c r="B137" s="37"/>
      <c r="C137" s="38"/>
      <c r="D137" s="38"/>
      <c r="E137" s="39"/>
      <c r="F137" s="39"/>
      <c r="G137" s="39"/>
      <c r="H137" s="39"/>
    </row>
    <row r="138" spans="2:8" s="36" customFormat="1" ht="12.75">
      <c r="B138" s="37"/>
      <c r="C138" s="38"/>
      <c r="D138" s="38"/>
      <c r="E138" s="37"/>
      <c r="F138" s="37"/>
      <c r="G138" s="37"/>
      <c r="H138" s="37"/>
    </row>
    <row r="139" spans="2:8" s="36" customFormat="1" ht="12.75">
      <c r="B139" s="37"/>
      <c r="C139" s="38"/>
      <c r="D139" s="38"/>
      <c r="E139" s="37"/>
      <c r="F139" s="37"/>
      <c r="G139" s="37"/>
      <c r="H139" s="37"/>
    </row>
    <row r="140" spans="2:8" s="36" customFormat="1" ht="12.75">
      <c r="B140" s="37"/>
      <c r="C140" s="38"/>
      <c r="D140" s="38"/>
      <c r="E140" s="37"/>
      <c r="F140" s="37"/>
      <c r="G140" s="37"/>
      <c r="H140" s="37"/>
    </row>
    <row r="141" spans="2:8" s="36" customFormat="1" ht="12.75">
      <c r="B141" s="37"/>
      <c r="C141" s="38"/>
      <c r="D141" s="38"/>
      <c r="E141" s="37"/>
      <c r="F141" s="37"/>
      <c r="G141" s="37"/>
      <c r="H141" s="37"/>
    </row>
    <row r="142" spans="2:8" s="36" customFormat="1" ht="12.75">
      <c r="B142" s="37"/>
      <c r="C142" s="38"/>
      <c r="D142" s="38"/>
      <c r="E142" s="37"/>
      <c r="F142" s="37"/>
      <c r="G142" s="37"/>
      <c r="H142" s="37"/>
    </row>
    <row r="143" spans="2:8" s="36" customFormat="1" ht="12.75">
      <c r="B143" s="37"/>
      <c r="C143" s="38"/>
      <c r="D143" s="38"/>
      <c r="E143" s="37"/>
      <c r="F143" s="37"/>
      <c r="G143" s="37"/>
      <c r="H143" s="37"/>
    </row>
    <row r="144" spans="2:8" s="36" customFormat="1" ht="12.75">
      <c r="B144" s="37"/>
      <c r="C144" s="38"/>
      <c r="D144" s="38"/>
      <c r="E144" s="37"/>
      <c r="F144" s="37"/>
      <c r="G144" s="37"/>
      <c r="H144" s="37"/>
    </row>
    <row r="145" spans="2:8" s="36" customFormat="1" ht="12.75">
      <c r="B145" s="37"/>
      <c r="C145" s="38"/>
      <c r="D145" s="38"/>
      <c r="E145" s="37"/>
      <c r="F145" s="37"/>
      <c r="G145" s="37"/>
      <c r="H145" s="37"/>
    </row>
    <row r="146" spans="2:8" s="36" customFormat="1" ht="12.75">
      <c r="B146" s="37"/>
      <c r="C146" s="38"/>
      <c r="D146" s="38"/>
      <c r="E146" s="37"/>
      <c r="F146" s="37"/>
      <c r="G146" s="37"/>
      <c r="H146" s="37"/>
    </row>
    <row r="147" spans="2:8" s="36" customFormat="1" ht="12.75">
      <c r="B147" s="37"/>
      <c r="C147" s="38"/>
      <c r="D147" s="38"/>
      <c r="E147" s="37"/>
      <c r="F147" s="37"/>
      <c r="G147" s="37"/>
      <c r="H147" s="37"/>
    </row>
    <row r="148" spans="2:8" s="36" customFormat="1" ht="12.75">
      <c r="B148" s="37"/>
      <c r="C148" s="38"/>
      <c r="D148" s="38"/>
      <c r="E148" s="37"/>
      <c r="F148" s="37"/>
      <c r="G148" s="37"/>
      <c r="H148" s="37"/>
    </row>
    <row r="149" spans="2:8" s="36" customFormat="1" ht="12.75">
      <c r="B149" s="37"/>
      <c r="C149" s="38"/>
      <c r="D149" s="38"/>
      <c r="E149" s="37"/>
      <c r="F149" s="37"/>
      <c r="G149" s="37"/>
      <c r="H149" s="37"/>
    </row>
    <row r="150" spans="2:8" s="36" customFormat="1" ht="12.75">
      <c r="B150" s="37"/>
      <c r="C150" s="38"/>
      <c r="D150" s="38"/>
      <c r="E150" s="37"/>
      <c r="F150" s="37"/>
      <c r="G150" s="37"/>
      <c r="H150" s="37"/>
    </row>
    <row r="151" spans="2:8" s="36" customFormat="1" ht="12.75">
      <c r="B151" s="37"/>
      <c r="C151" s="38"/>
      <c r="D151" s="38"/>
      <c r="E151" s="37"/>
      <c r="F151" s="37"/>
      <c r="G151" s="37"/>
      <c r="H151" s="37"/>
    </row>
    <row r="152" spans="2:8" s="36" customFormat="1" ht="12.75">
      <c r="B152" s="37"/>
      <c r="C152" s="38"/>
      <c r="D152" s="38"/>
      <c r="E152" s="37"/>
      <c r="F152" s="37"/>
      <c r="G152" s="37"/>
      <c r="H152" s="37"/>
    </row>
    <row r="153" spans="2:8" s="36" customFormat="1" ht="12.75">
      <c r="B153" s="37"/>
      <c r="C153" s="38"/>
      <c r="D153" s="38"/>
      <c r="E153" s="37"/>
      <c r="F153" s="37"/>
      <c r="G153" s="37"/>
      <c r="H153" s="37"/>
    </row>
    <row r="154" spans="2:8" s="36" customFormat="1" ht="12.75">
      <c r="B154" s="37"/>
      <c r="C154" s="38"/>
      <c r="D154" s="38"/>
      <c r="E154" s="37"/>
      <c r="F154" s="37"/>
      <c r="G154" s="37"/>
      <c r="H154" s="37"/>
    </row>
    <row r="155" spans="2:8" s="36" customFormat="1" ht="12.75">
      <c r="B155" s="37"/>
      <c r="C155" s="38"/>
      <c r="D155" s="38"/>
      <c r="E155" s="37"/>
      <c r="F155" s="37"/>
      <c r="G155" s="37"/>
      <c r="H155" s="37"/>
    </row>
    <row r="156" spans="2:8" s="36" customFormat="1" ht="12.75">
      <c r="B156" s="37"/>
      <c r="C156" s="38"/>
      <c r="D156" s="38"/>
      <c r="E156" s="37"/>
      <c r="F156" s="37"/>
      <c r="G156" s="37"/>
      <c r="H156" s="37"/>
    </row>
    <row r="157" spans="2:8" s="36" customFormat="1" ht="12.75">
      <c r="B157" s="37"/>
      <c r="C157" s="38"/>
      <c r="D157" s="38"/>
      <c r="E157" s="37"/>
      <c r="F157" s="37"/>
      <c r="G157" s="37"/>
      <c r="H157" s="37"/>
    </row>
    <row r="158" spans="2:8" s="36" customFormat="1" ht="12.75">
      <c r="B158" s="37"/>
      <c r="C158" s="38"/>
      <c r="D158" s="38"/>
      <c r="E158" s="37"/>
      <c r="F158" s="37"/>
      <c r="G158" s="37"/>
      <c r="H158" s="37"/>
    </row>
    <row r="159" spans="2:8" s="36" customFormat="1" ht="12.75">
      <c r="B159" s="37"/>
      <c r="C159" s="38"/>
      <c r="D159" s="38"/>
      <c r="E159" s="37"/>
      <c r="F159" s="37"/>
      <c r="G159" s="37"/>
      <c r="H159" s="37"/>
    </row>
    <row r="160" spans="2:8" s="36" customFormat="1" ht="12.75">
      <c r="B160" s="37"/>
      <c r="C160" s="38"/>
      <c r="D160" s="38"/>
      <c r="E160" s="37"/>
      <c r="F160" s="37"/>
      <c r="G160" s="37"/>
      <c r="H160" s="37"/>
    </row>
    <row r="161" spans="2:8" s="36" customFormat="1" ht="12.75">
      <c r="B161" s="37"/>
      <c r="C161" s="38"/>
      <c r="D161" s="38"/>
      <c r="E161" s="37"/>
      <c r="F161" s="37"/>
      <c r="G161" s="37"/>
      <c r="H161" s="37"/>
    </row>
    <row r="162" spans="2:8" s="36" customFormat="1" ht="12.75">
      <c r="B162" s="37"/>
      <c r="C162" s="38"/>
      <c r="D162" s="38"/>
      <c r="E162" s="37"/>
      <c r="F162" s="37"/>
      <c r="G162" s="37"/>
      <c r="H162" s="37"/>
    </row>
    <row r="163" spans="2:8" s="36" customFormat="1" ht="12.75">
      <c r="B163" s="37"/>
      <c r="C163" s="38"/>
      <c r="D163" s="38"/>
      <c r="E163" s="37"/>
      <c r="F163" s="37"/>
      <c r="G163" s="37"/>
      <c r="H163" s="37"/>
    </row>
    <row r="164" spans="2:8" s="36" customFormat="1" ht="12.75">
      <c r="B164" s="37"/>
      <c r="C164" s="38"/>
      <c r="D164" s="38"/>
      <c r="E164" s="37"/>
      <c r="F164" s="37"/>
      <c r="G164" s="37"/>
      <c r="H164" s="37"/>
    </row>
    <row r="165" spans="2:8" s="36" customFormat="1" ht="12.75">
      <c r="B165" s="37"/>
      <c r="C165" s="38"/>
      <c r="D165" s="38"/>
      <c r="E165" s="37"/>
      <c r="F165" s="37"/>
      <c r="G165" s="37"/>
      <c r="H165" s="37"/>
    </row>
    <row r="166" spans="2:8" s="36" customFormat="1" ht="12.75">
      <c r="B166" s="37"/>
      <c r="C166" s="38"/>
      <c r="D166" s="38"/>
      <c r="E166" s="37"/>
      <c r="F166" s="38"/>
      <c r="G166" s="38"/>
      <c r="H166" s="38"/>
    </row>
    <row r="167" spans="2:8" s="36" customFormat="1" ht="12.75">
      <c r="B167" s="37"/>
      <c r="C167" s="38"/>
      <c r="D167" s="38"/>
      <c r="E167" s="37"/>
      <c r="F167" s="38"/>
      <c r="G167" s="38"/>
      <c r="H167" s="38"/>
    </row>
    <row r="168" spans="2:8" s="36" customFormat="1" ht="12.75">
      <c r="B168" s="37"/>
      <c r="C168" s="38"/>
      <c r="D168" s="38"/>
      <c r="E168" s="37"/>
      <c r="F168" s="38"/>
      <c r="G168" s="38"/>
      <c r="H168" s="38"/>
    </row>
    <row r="169" spans="2:8" s="36" customFormat="1" ht="12.75">
      <c r="B169" s="37"/>
      <c r="C169" s="38"/>
      <c r="D169" s="38"/>
      <c r="E169" s="37"/>
      <c r="F169" s="38"/>
      <c r="G169" s="38"/>
      <c r="H169" s="38"/>
    </row>
    <row r="170" spans="2:8" s="36" customFormat="1" ht="12.75">
      <c r="B170" s="37"/>
      <c r="C170" s="38"/>
      <c r="D170" s="38"/>
      <c r="E170" s="37"/>
      <c r="F170" s="38"/>
      <c r="G170" s="38"/>
      <c r="H170" s="38"/>
    </row>
    <row r="171" spans="2:8" s="36" customFormat="1" ht="12.75">
      <c r="B171" s="37"/>
      <c r="C171" s="38"/>
      <c r="D171" s="38"/>
      <c r="E171" s="37"/>
      <c r="F171" s="38"/>
      <c r="G171" s="38"/>
      <c r="H171" s="38"/>
    </row>
    <row r="172" spans="2:8" s="36" customFormat="1" ht="12.75">
      <c r="B172" s="37"/>
      <c r="C172" s="38"/>
      <c r="D172" s="38"/>
      <c r="E172" s="37"/>
      <c r="F172" s="38"/>
      <c r="G172" s="38"/>
      <c r="H172" s="38"/>
    </row>
    <row r="173" spans="2:8" s="36" customFormat="1" ht="12.75">
      <c r="B173" s="37"/>
      <c r="C173" s="38"/>
      <c r="D173" s="38"/>
      <c r="E173" s="37"/>
      <c r="F173" s="38"/>
      <c r="G173" s="38"/>
      <c r="H173" s="38"/>
    </row>
    <row r="174" spans="2:8" s="36" customFormat="1" ht="12.75">
      <c r="B174" s="37"/>
      <c r="C174" s="38"/>
      <c r="D174" s="38"/>
      <c r="E174" s="37"/>
      <c r="F174" s="38"/>
      <c r="G174" s="38"/>
      <c r="H174" s="38"/>
    </row>
    <row r="175" spans="2:8" s="36" customFormat="1" ht="12.75">
      <c r="B175" s="37"/>
      <c r="C175" s="38"/>
      <c r="D175" s="38"/>
      <c r="E175" s="37"/>
      <c r="F175" s="38"/>
      <c r="G175" s="38"/>
      <c r="H175" s="38"/>
    </row>
    <row r="176" spans="2:8" s="36" customFormat="1" ht="12.75">
      <c r="B176" s="37"/>
      <c r="C176" s="38"/>
      <c r="D176" s="38"/>
      <c r="E176" s="37"/>
      <c r="F176" s="38"/>
      <c r="G176" s="38"/>
      <c r="H176" s="38"/>
    </row>
    <row r="177" spans="2:8" s="36" customFormat="1" ht="12.75">
      <c r="B177" s="37"/>
      <c r="C177" s="38"/>
      <c r="D177" s="38"/>
      <c r="E177" s="37"/>
      <c r="F177" s="38"/>
      <c r="G177" s="38"/>
      <c r="H177" s="38"/>
    </row>
    <row r="178" spans="2:8" s="36" customFormat="1" ht="12.75">
      <c r="B178" s="37"/>
      <c r="C178" s="38"/>
      <c r="D178" s="38"/>
      <c r="E178" s="37"/>
      <c r="F178" s="38"/>
      <c r="G178" s="38"/>
      <c r="H178" s="38"/>
    </row>
    <row r="179" spans="2:8" s="36" customFormat="1" ht="12.75">
      <c r="B179" s="37"/>
      <c r="C179" s="38"/>
      <c r="D179" s="38"/>
      <c r="E179" s="37"/>
      <c r="F179" s="38"/>
      <c r="G179" s="38"/>
      <c r="H179" s="38"/>
    </row>
    <row r="180" spans="2:8" s="36" customFormat="1" ht="12.75">
      <c r="B180" s="37"/>
      <c r="C180" s="38"/>
      <c r="D180" s="38"/>
      <c r="E180" s="37"/>
      <c r="F180" s="38"/>
      <c r="G180" s="38"/>
      <c r="H180" s="38"/>
    </row>
    <row r="181" spans="2:8" s="36" customFormat="1" ht="12.75">
      <c r="B181" s="37"/>
      <c r="C181" s="38"/>
      <c r="D181" s="38"/>
      <c r="E181" s="37"/>
      <c r="F181" s="38"/>
      <c r="G181" s="38"/>
      <c r="H181" s="38"/>
    </row>
    <row r="182" spans="2:8" s="36" customFormat="1" ht="12.75">
      <c r="B182" s="37"/>
      <c r="C182" s="38"/>
      <c r="D182" s="38"/>
      <c r="E182" s="37"/>
      <c r="F182" s="38"/>
      <c r="G182" s="38"/>
      <c r="H182" s="38"/>
    </row>
    <row r="183" spans="2:8" s="36" customFormat="1" ht="12.75">
      <c r="B183" s="37"/>
      <c r="C183" s="38"/>
      <c r="D183" s="38"/>
      <c r="E183" s="37"/>
      <c r="F183" s="38"/>
      <c r="G183" s="38"/>
      <c r="H183" s="38"/>
    </row>
    <row r="184" spans="2:8" s="36" customFormat="1" ht="12.75">
      <c r="B184" s="37"/>
      <c r="C184" s="38"/>
      <c r="D184" s="38"/>
      <c r="E184" s="37"/>
      <c r="F184" s="38"/>
      <c r="G184" s="38"/>
      <c r="H184" s="38"/>
    </row>
    <row r="185" spans="2:8" s="36" customFormat="1" ht="12.75">
      <c r="B185" s="37"/>
      <c r="C185" s="38"/>
      <c r="D185" s="38"/>
      <c r="E185" s="37"/>
      <c r="F185" s="38"/>
      <c r="G185" s="38"/>
      <c r="H185" s="38"/>
    </row>
    <row r="186" spans="2:8" s="36" customFormat="1" ht="12.75">
      <c r="B186" s="37"/>
      <c r="C186" s="38"/>
      <c r="D186" s="38"/>
      <c r="E186" s="37"/>
      <c r="F186" s="38"/>
      <c r="G186" s="38"/>
      <c r="H186" s="38"/>
    </row>
    <row r="187" spans="2:8" s="36" customFormat="1" ht="12.75">
      <c r="B187" s="37"/>
      <c r="C187" s="38"/>
      <c r="D187" s="38"/>
      <c r="E187" s="37"/>
      <c r="F187" s="38"/>
      <c r="G187" s="38"/>
      <c r="H187" s="38"/>
    </row>
    <row r="188" spans="2:8" s="36" customFormat="1" ht="12.75">
      <c r="B188" s="37"/>
      <c r="C188" s="38"/>
      <c r="D188" s="38"/>
      <c r="E188" s="37"/>
      <c r="F188" s="38"/>
      <c r="G188" s="38"/>
      <c r="H188" s="38"/>
    </row>
    <row r="189" spans="2:8" s="36" customFormat="1" ht="12.75">
      <c r="B189" s="37"/>
      <c r="C189" s="38"/>
      <c r="D189" s="38"/>
      <c r="E189" s="37"/>
      <c r="F189" s="38"/>
      <c r="G189" s="38"/>
      <c r="H189" s="38"/>
    </row>
  </sheetData>
  <printOptions horizontalCentered="1"/>
  <pageMargins left="0.75" right="0.75" top="0.43" bottom="0.82" header="0.25" footer="0.2"/>
  <pageSetup horizontalDpi="600" verticalDpi="600" orientation="portrait" r:id="rId1"/>
  <headerFooter alignWithMargins="0">
    <oddFooter>&amp;L&amp;"Arial Narrow,Regular"&amp;8&amp;F, &amp;A&amp;C&amp;"Arial Narrow,Regular"Page &amp;P of &amp;N&amp;R&amp;"Arial Narrow,Bold Italic"EMCON/OWT&amp;"Arial,Regular"&amp;8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julian.isham</cp:lastModifiedBy>
  <cp:lastPrinted>2005-05-25T21:04:53Z</cp:lastPrinted>
  <dcterms:created xsi:type="dcterms:W3CDTF">2000-04-07T16:43:03Z</dcterms:created>
  <dcterms:modified xsi:type="dcterms:W3CDTF">2005-05-25T21:43:47Z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