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'Sheet1'!$A$10:$I$18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<sst xmlns="http://schemas.openxmlformats.org/spreadsheetml/2006/main" count="96" uniqueCount="89">
  <si>
    <t>NAPA VALLEY DISPOSAL SERVICE INC.</t>
  </si>
  <si>
    <t>October 2004</t>
  </si>
  <si>
    <t>October 2005</t>
  </si>
  <si>
    <t>Description of Service</t>
  </si>
  <si>
    <t>CURRENT</t>
  </si>
  <si>
    <t>PROPOSED</t>
  </si>
  <si>
    <t>SINGLE RESIDENTIAL &amp; MULTI-RESIDENTIAL</t>
  </si>
  <si>
    <t xml:space="preserve">  Private and multi-dwellings with pickup</t>
  </si>
  <si>
    <t xml:space="preserve">  once a week.</t>
  </si>
  <si>
    <t xml:space="preserve">  1 Can Toter Service (32 gl.)</t>
  </si>
  <si>
    <t xml:space="preserve">  2 Can Toter Service (64 gl.)</t>
  </si>
  <si>
    <t xml:space="preserve">  3 Can Toter Service (96 gl.)</t>
  </si>
  <si>
    <t xml:space="preserve">  Additional can with at least one day notice.</t>
  </si>
  <si>
    <t xml:space="preserve">  Backyard Service - distance from street</t>
  </si>
  <si>
    <t xml:space="preserve">    5 to  130 feet</t>
  </si>
  <si>
    <t xml:space="preserve">   131 to  330 feet</t>
  </si>
  <si>
    <t xml:space="preserve">   Over 1056 feet (Charge per 1000 feet)</t>
  </si>
  <si>
    <t xml:space="preserve">  Extra pickup not on regular scheduled days</t>
  </si>
  <si>
    <t xml:space="preserve">    Containers</t>
  </si>
  <si>
    <t xml:space="preserve">      per can</t>
  </si>
  <si>
    <t xml:space="preserve">      per trip</t>
  </si>
  <si>
    <t xml:space="preserve">    Bins</t>
  </si>
  <si>
    <t xml:space="preserve">      per gallon</t>
  </si>
  <si>
    <t>N/A</t>
  </si>
  <si>
    <t xml:space="preserve">  Bin service per gallon</t>
  </si>
  <si>
    <t xml:space="preserve">  Special pickup for rubbish or trash not</t>
  </si>
  <si>
    <t xml:space="preserve">  including garbage.  This rate is per cubic</t>
  </si>
  <si>
    <t xml:space="preserve">  yard.</t>
  </si>
  <si>
    <t xml:space="preserve">    Per trip</t>
  </si>
  <si>
    <t xml:space="preserve">  All the above rates will be increase by 50% for any service rendered on</t>
  </si>
  <si>
    <t xml:space="preserve">  Saturday, Sunday, or on a holiday, plus an additional charge for labor at</t>
  </si>
  <si>
    <t xml:space="preserve">  the prevailing wage rate paid by the Company  for the employees  involved.</t>
  </si>
  <si>
    <t>Drop Box Service-Per cubic yard</t>
  </si>
  <si>
    <t>10 Yd Box</t>
  </si>
  <si>
    <t>15 Yd box</t>
  </si>
  <si>
    <t>20 Yd box</t>
  </si>
  <si>
    <t>25 Yd box</t>
  </si>
  <si>
    <t>Per Day Rental</t>
  </si>
  <si>
    <t>Miscellaneous</t>
  </si>
  <si>
    <t>Clean or Exchange Bin</t>
  </si>
  <si>
    <t>Move Drop Box</t>
  </si>
  <si>
    <t>Compacted rate per yard</t>
  </si>
  <si>
    <t>** Rate x Bin size x 52/12</t>
  </si>
  <si>
    <t>Heavy Waste Surcharge per cubic yard</t>
  </si>
  <si>
    <t xml:space="preserve">in excess of 400 pounds per yard </t>
  </si>
  <si>
    <t>Plus Trip Charge</t>
  </si>
  <si>
    <t>Commercial Can &amp; Toter Service</t>
  </si>
  <si>
    <t>32 Gal Regular Can</t>
  </si>
  <si>
    <t>96 Gal Toter</t>
  </si>
  <si>
    <t>Commercial Trip Charge</t>
  </si>
  <si>
    <t>Up  to 35 Gals.</t>
  </si>
  <si>
    <t>Up  to 6 Yards.</t>
  </si>
  <si>
    <t>More than 6 Yards</t>
  </si>
  <si>
    <t>Commercial Bin Rates -</t>
  </si>
  <si>
    <t>Includes bin rental charge of $24.50 per month</t>
  </si>
  <si>
    <t>1- 1.5 Yd Bin 1x week</t>
  </si>
  <si>
    <t>1-2 Yd Bin 1x week</t>
  </si>
  <si>
    <t>1-3 Yd Bin 1 x week</t>
  </si>
  <si>
    <t>1- 4 Yd Bin 1 x week</t>
  </si>
  <si>
    <t>1- 6 Yd Bin 1 x week</t>
  </si>
  <si>
    <t>Apartment Bin Rates -</t>
  </si>
  <si>
    <t>Includes $24.64 per month bin rental</t>
  </si>
  <si>
    <t>1 1.5 Yd Bin 1 x week</t>
  </si>
  <si>
    <t>1 -2 Yd Bin 1 x week</t>
  </si>
  <si>
    <t>1- 3 Yd Bin 1 x week</t>
  </si>
  <si>
    <t>1-4 Yd Bin 1 x week</t>
  </si>
  <si>
    <t>NVDS</t>
  </si>
  <si>
    <t>County</t>
  </si>
  <si>
    <t>PROPOSED RATE INCREASE - NVDS</t>
  </si>
  <si>
    <t>PROPOSED RATE INCREASE - County</t>
  </si>
  <si>
    <t xml:space="preserve">City of </t>
  </si>
  <si>
    <t>Napa</t>
  </si>
  <si>
    <t xml:space="preserve">   331 to  660 feet (City 5 to 600)</t>
  </si>
  <si>
    <t xml:space="preserve">   661 to 1056 feet (City over 601)</t>
  </si>
  <si>
    <t>Current</t>
  </si>
  <si>
    <t>(2%)</t>
  </si>
  <si>
    <t>UVDS</t>
  </si>
  <si>
    <t xml:space="preserve">County </t>
  </si>
  <si>
    <t>Only</t>
  </si>
  <si>
    <t>Note 1</t>
  </si>
  <si>
    <t>charge.  Any containers in excess of equivalent are charged 75%.</t>
  </si>
  <si>
    <r>
      <t>Note 1</t>
    </r>
    <r>
      <rPr>
        <sz val="10"/>
        <color indexed="8"/>
        <rFont val="Arial"/>
        <family val="2"/>
      </rPr>
      <t xml:space="preserve"> - UVDS charges amount note per 32 gallons. i.e. if 64 gallon then cost is $2.14</t>
    </r>
  </si>
  <si>
    <r>
      <t xml:space="preserve">Note 2 </t>
    </r>
    <r>
      <rPr>
        <sz val="10"/>
        <color indexed="8"/>
        <rFont val="Arial"/>
        <family val="2"/>
      </rPr>
      <t>- UVDS rate payers receive recycling and green waste carts equivalent to refuse container at no additional</t>
    </r>
  </si>
  <si>
    <t>(10%)</t>
  </si>
  <si>
    <t>RECOMMEND</t>
  </si>
  <si>
    <t>COMPARISON OF RATES</t>
  </si>
  <si>
    <t>(10%) except for 32 gl</t>
  </si>
  <si>
    <t>is at 5%</t>
  </si>
  <si>
    <t>EXHIBIT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</si>
</sst>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3" fontId="0" fillId="0" borderId="0" xfId="15" applyFont="1" applyAlignment="1">
      <alignment/>
    </xf>
    <xf numFmtId="0" fontId="2" fillId="0" borderId="0" xfId="0" applyFont="1" applyFill="1" applyAlignment="1">
      <alignment horizontal="center"/>
    </xf>
    <xf numFmtId="43" fontId="0" fillId="0" borderId="0" xfId="15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15" applyFont="1" applyAlignment="1">
      <alignment horizontal="center"/>
    </xf>
    <xf numFmtId="39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39" fontId="2" fillId="0" borderId="0" xfId="0" applyNumberFormat="1" applyFont="1" applyFill="1" applyAlignment="1" applyProtection="1">
      <alignment horizontal="right"/>
      <protection/>
    </xf>
    <xf numFmtId="43" fontId="0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43" fontId="2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9" fontId="2" fillId="0" borderId="0" xfId="0" applyNumberFormat="1" applyFont="1" applyFill="1" applyAlignment="1" quotePrefix="1">
      <alignment horizontal="center"/>
    </xf>
    <xf numFmtId="43" fontId="2" fillId="0" borderId="0" xfId="15" applyFont="1" applyFill="1" applyAlignment="1">
      <alignment horizontal="center"/>
    </xf>
    <xf numFmtId="43" fontId="3" fillId="0" borderId="0" xfId="15" applyFont="1" applyFill="1" applyAlignment="1">
      <alignment horizontal="center"/>
    </xf>
    <xf numFmtId="43" fontId="0" fillId="0" borderId="0" xfId="15" applyFont="1" applyAlignment="1">
      <alignment horizontal="right"/>
    </xf>
    <xf numFmtId="0" fontId="5" fillId="0" borderId="0" xfId="0" applyFont="1" applyFill="1" applyAlignment="1">
      <alignment/>
    </xf>
    <xf numFmtId="9" fontId="6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4" sqref="A4"/>
    </sheetView>
  </sheetViews>
  <sheetFormatPr defaultColWidth="9.140625" defaultRowHeight="12.75"/>
  <cols>
    <col min="1" max="3" width="8.8515625" style="2" customWidth="1"/>
    <col min="4" max="4" width="12.28125" style="2" customWidth="1"/>
    <col min="5" max="7" width="12.00390625" style="2" bestFit="1" customWidth="1"/>
    <col min="8" max="8" width="11.7109375" style="4" customWidth="1"/>
    <col min="9" max="9" width="8.8515625" style="4" customWidth="1"/>
    <col min="10" max="16384" width="8.8515625" style="2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85</v>
      </c>
      <c r="B2" s="27"/>
      <c r="C2" s="27"/>
      <c r="D2" s="27"/>
      <c r="E2" s="27"/>
      <c r="F2" s="27"/>
      <c r="G2" s="27"/>
      <c r="H2" s="27"/>
      <c r="I2" s="27"/>
    </row>
    <row r="3" spans="1:6" ht="12.75">
      <c r="A3" s="24" t="s">
        <v>88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9" ht="12.75">
      <c r="A6" s="3"/>
      <c r="B6" s="3"/>
      <c r="C6" s="3"/>
      <c r="D6" s="3"/>
      <c r="E6" s="3"/>
      <c r="F6" s="5" t="s">
        <v>66</v>
      </c>
      <c r="G6" s="5" t="s">
        <v>67</v>
      </c>
      <c r="H6" s="6" t="s">
        <v>70</v>
      </c>
      <c r="I6" s="6" t="s">
        <v>76</v>
      </c>
    </row>
    <row r="7" spans="1:9" ht="12.75">
      <c r="A7" s="3"/>
      <c r="B7" s="3"/>
      <c r="C7" s="3"/>
      <c r="D7" s="5"/>
      <c r="E7" s="5" t="s">
        <v>1</v>
      </c>
      <c r="F7" s="5" t="s">
        <v>2</v>
      </c>
      <c r="G7" s="5" t="s">
        <v>2</v>
      </c>
      <c r="H7" s="6" t="s">
        <v>71</v>
      </c>
      <c r="I7" s="21" t="s">
        <v>77</v>
      </c>
    </row>
    <row r="8" spans="1:9" ht="12.75">
      <c r="A8" s="7" t="s">
        <v>3</v>
      </c>
      <c r="B8" s="3"/>
      <c r="C8" s="3"/>
      <c r="D8" s="8"/>
      <c r="E8" s="9" t="s">
        <v>4</v>
      </c>
      <c r="F8" s="9" t="s">
        <v>5</v>
      </c>
      <c r="G8" s="9" t="s">
        <v>84</v>
      </c>
      <c r="H8" s="10" t="s">
        <v>74</v>
      </c>
      <c r="I8" s="22" t="s">
        <v>78</v>
      </c>
    </row>
    <row r="9" spans="1:7" ht="12.75">
      <c r="A9" s="3"/>
      <c r="B9" s="3"/>
      <c r="C9" s="3"/>
      <c r="D9" s="3"/>
      <c r="E9" s="3"/>
      <c r="F9" s="20" t="s">
        <v>75</v>
      </c>
      <c r="G9" s="20" t="s">
        <v>83</v>
      </c>
    </row>
    <row r="10" spans="1:7" ht="12.75">
      <c r="A10" s="3"/>
      <c r="B10" s="3"/>
      <c r="C10" s="3"/>
      <c r="D10" s="3"/>
      <c r="E10" s="3"/>
      <c r="F10" s="3"/>
      <c r="G10" s="25" t="s">
        <v>86</v>
      </c>
    </row>
    <row r="11" spans="1:7" ht="12.75">
      <c r="A11" s="7" t="s">
        <v>6</v>
      </c>
      <c r="B11" s="3"/>
      <c r="C11" s="3"/>
      <c r="D11" s="3"/>
      <c r="E11" s="3"/>
      <c r="F11" s="3"/>
      <c r="G11" s="26" t="s">
        <v>87</v>
      </c>
    </row>
    <row r="12" spans="1:6" ht="12.75">
      <c r="A12" s="3" t="s">
        <v>7</v>
      </c>
      <c r="B12" s="3"/>
      <c r="C12" s="3"/>
      <c r="D12" s="3"/>
      <c r="E12" s="3"/>
      <c r="F12" s="3"/>
    </row>
    <row r="13" spans="1:6" ht="12.75">
      <c r="A13" s="3" t="s">
        <v>8</v>
      </c>
      <c r="B13" s="3"/>
      <c r="C13" s="3"/>
      <c r="D13" s="3"/>
      <c r="E13" s="3"/>
      <c r="F13" s="3"/>
    </row>
    <row r="14" spans="1:6" ht="12.75">
      <c r="A14" s="3"/>
      <c r="B14" s="3"/>
      <c r="C14" s="3"/>
      <c r="D14" s="1"/>
      <c r="E14" s="1"/>
      <c r="F14" s="1"/>
    </row>
    <row r="15" spans="1:9" ht="12.75">
      <c r="A15" s="3" t="s">
        <v>9</v>
      </c>
      <c r="B15" s="1"/>
      <c r="C15" s="1"/>
      <c r="D15" s="11"/>
      <c r="E15" s="11">
        <v>15.35</v>
      </c>
      <c r="F15" s="11">
        <f>CEILING(E15*$E$115,0.05)</f>
        <v>15.700000000000001</v>
      </c>
      <c r="G15" s="11">
        <v>16.15</v>
      </c>
      <c r="H15" s="4">
        <v>19.53</v>
      </c>
      <c r="I15" s="4">
        <v>21.3</v>
      </c>
    </row>
    <row r="16" spans="1:9" ht="12.75">
      <c r="A16" s="3" t="s">
        <v>10</v>
      </c>
      <c r="B16" s="3"/>
      <c r="C16" s="3"/>
      <c r="D16" s="11"/>
      <c r="E16" s="11">
        <v>15.35</v>
      </c>
      <c r="F16" s="11">
        <f>CEILING(E16*$E$115,0.05)</f>
        <v>15.700000000000001</v>
      </c>
      <c r="G16" s="11">
        <f>CEILING(E16*$E$116,0.05)</f>
        <v>16.900000000000002</v>
      </c>
      <c r="H16" s="4">
        <v>23.04</v>
      </c>
      <c r="I16" s="4">
        <v>42.6</v>
      </c>
    </row>
    <row r="17" spans="1:9" ht="12.75">
      <c r="A17" s="3" t="s">
        <v>11</v>
      </c>
      <c r="B17" s="3"/>
      <c r="C17" s="3"/>
      <c r="D17" s="11"/>
      <c r="E17" s="11">
        <v>30.7</v>
      </c>
      <c r="F17" s="11">
        <f>CEILING(E17*$E$115,0.05)</f>
        <v>31.35</v>
      </c>
      <c r="G17" s="11">
        <f>CEILING(E17*$E$116,0.05)</f>
        <v>33.800000000000004</v>
      </c>
      <c r="H17" s="4">
        <v>46.08</v>
      </c>
      <c r="I17" s="4">
        <v>63.9</v>
      </c>
    </row>
    <row r="18" spans="1:6" ht="12.75">
      <c r="A18" s="1"/>
      <c r="B18" s="1"/>
      <c r="C18" s="1"/>
      <c r="D18" s="1"/>
      <c r="E18" s="1"/>
      <c r="F18" s="11"/>
    </row>
    <row r="19" spans="1:8" ht="12.75" hidden="1">
      <c r="A19" s="3" t="s">
        <v>12</v>
      </c>
      <c r="B19" s="3"/>
      <c r="C19" s="3"/>
      <c r="D19" s="11"/>
      <c r="E19" s="11">
        <v>4.4</v>
      </c>
      <c r="F19" s="11">
        <f>CEILING(E19*$E$115,0.05)</f>
        <v>4.5</v>
      </c>
      <c r="G19" s="11">
        <f>CEILING(E19*$E$116,0.05)</f>
        <v>4.8500000000000005</v>
      </c>
      <c r="H19" s="4">
        <v>4.9</v>
      </c>
    </row>
    <row r="20" spans="1:6" ht="12.75" hidden="1">
      <c r="A20" s="3"/>
      <c r="B20" s="3"/>
      <c r="C20" s="3"/>
      <c r="D20" s="11"/>
      <c r="E20" s="11"/>
      <c r="F20" s="11"/>
    </row>
    <row r="21" spans="1:9" ht="12.75" hidden="1">
      <c r="A21" s="7" t="s">
        <v>13</v>
      </c>
      <c r="B21" s="3"/>
      <c r="C21" s="3"/>
      <c r="D21" s="11"/>
      <c r="E21" s="11"/>
      <c r="F21" s="11"/>
      <c r="I21" s="23" t="s">
        <v>79</v>
      </c>
    </row>
    <row r="22" spans="1:9" ht="12.75" hidden="1">
      <c r="A22" s="3" t="s">
        <v>14</v>
      </c>
      <c r="B22" s="3"/>
      <c r="C22" s="3"/>
      <c r="D22" s="11"/>
      <c r="E22" s="11">
        <v>8.9</v>
      </c>
      <c r="F22" s="11">
        <f>CEILING(E22*$E$115,0.05)</f>
        <v>9.1</v>
      </c>
      <c r="G22" s="11">
        <f>CEILING(E22*$E$116,0.05)</f>
        <v>9.8</v>
      </c>
      <c r="H22" s="4">
        <v>17.69</v>
      </c>
      <c r="I22" s="4">
        <v>1.07</v>
      </c>
    </row>
    <row r="23" spans="1:9" ht="12.75" hidden="1">
      <c r="A23" s="3" t="s">
        <v>15</v>
      </c>
      <c r="B23" s="3"/>
      <c r="C23" s="3"/>
      <c r="D23" s="11"/>
      <c r="E23" s="11">
        <v>9.7</v>
      </c>
      <c r="F23" s="11">
        <f>CEILING(E23*$E$115,0.05)</f>
        <v>9.9</v>
      </c>
      <c r="G23" s="11">
        <f>CEILING(E23*$E$116,0.05)</f>
        <v>10.700000000000001</v>
      </c>
      <c r="H23" s="4">
        <v>17.69</v>
      </c>
      <c r="I23" s="4">
        <f>23.47-21.3</f>
        <v>2.169999999999998</v>
      </c>
    </row>
    <row r="24" spans="1:9" ht="12.75" hidden="1">
      <c r="A24" s="3" t="s">
        <v>72</v>
      </c>
      <c r="B24" s="3"/>
      <c r="C24" s="3"/>
      <c r="D24" s="11"/>
      <c r="E24" s="11">
        <v>12.4</v>
      </c>
      <c r="F24" s="11">
        <f>CEILING(E24*$E$115,0.05)</f>
        <v>12.65</v>
      </c>
      <c r="G24" s="11">
        <f>CEILING(E24*$E$116,0.05)</f>
        <v>13.65</v>
      </c>
      <c r="H24" s="4">
        <v>17.69</v>
      </c>
      <c r="I24" s="4">
        <f>25.7-21.3</f>
        <v>4.399999999999999</v>
      </c>
    </row>
    <row r="25" spans="1:9" ht="12.75" hidden="1">
      <c r="A25" s="3" t="s">
        <v>73</v>
      </c>
      <c r="B25" s="3"/>
      <c r="C25" s="3"/>
      <c r="D25" s="11"/>
      <c r="E25" s="11">
        <v>15.45</v>
      </c>
      <c r="F25" s="11">
        <f>CEILING(E25*$E$115,0.05)</f>
        <v>15.8</v>
      </c>
      <c r="G25" s="11">
        <f>CEILING(E25*$E$116,0.05)</f>
        <v>17</v>
      </c>
      <c r="H25" s="4">
        <v>21.86</v>
      </c>
      <c r="I25" s="4">
        <f>28.04-21.3</f>
        <v>6.739999999999998</v>
      </c>
    </row>
    <row r="26" spans="1:9" ht="12.75" hidden="1">
      <c r="A26" s="3" t="s">
        <v>16</v>
      </c>
      <c r="B26" s="3"/>
      <c r="C26" s="3"/>
      <c r="D26" s="11"/>
      <c r="E26" s="11">
        <v>16.85</v>
      </c>
      <c r="F26" s="11">
        <f>CEILING(E26*$E$115,0.05)</f>
        <v>17.2</v>
      </c>
      <c r="G26" s="11">
        <f>CEILING(E26*$E$116,0.05)</f>
        <v>18.55</v>
      </c>
      <c r="H26" s="4">
        <v>21.86</v>
      </c>
      <c r="I26" s="4">
        <f>31.16-21.3</f>
        <v>9.86</v>
      </c>
    </row>
    <row r="27" spans="1:7" ht="12.75" hidden="1">
      <c r="A27" s="3"/>
      <c r="B27" s="3"/>
      <c r="C27" s="3"/>
      <c r="D27" s="11"/>
      <c r="E27" s="11"/>
      <c r="F27" s="11"/>
      <c r="G27" s="11"/>
    </row>
    <row r="28" spans="1:6" ht="12.75" hidden="1">
      <c r="A28" s="24" t="s">
        <v>81</v>
      </c>
      <c r="B28" s="3"/>
      <c r="C28" s="3"/>
      <c r="D28" s="11"/>
      <c r="E28" s="11"/>
      <c r="F28" s="11"/>
    </row>
    <row r="29" spans="1:6" ht="12.75" hidden="1">
      <c r="A29" s="3"/>
      <c r="B29" s="3"/>
      <c r="C29" s="3"/>
      <c r="D29" s="11"/>
      <c r="E29" s="11"/>
      <c r="F29" s="11"/>
    </row>
    <row r="30" spans="1:6" ht="12.75" hidden="1">
      <c r="A30" s="7" t="s">
        <v>17</v>
      </c>
      <c r="B30" s="3"/>
      <c r="C30" s="3"/>
      <c r="D30" s="11"/>
      <c r="E30" s="11"/>
      <c r="F30" s="11"/>
    </row>
    <row r="31" spans="1:6" ht="12.75" hidden="1">
      <c r="A31" s="3" t="s">
        <v>18</v>
      </c>
      <c r="B31" s="3"/>
      <c r="C31" s="3"/>
      <c r="D31" s="11"/>
      <c r="E31" s="11"/>
      <c r="F31" s="11"/>
    </row>
    <row r="32" spans="1:8" ht="12.75" hidden="1">
      <c r="A32" s="3" t="s">
        <v>19</v>
      </c>
      <c r="B32" s="3"/>
      <c r="C32" s="3"/>
      <c r="D32" s="11"/>
      <c r="E32" s="11">
        <v>4.4</v>
      </c>
      <c r="F32" s="11">
        <f>CEILING(E32*$E$115,0.05)</f>
        <v>4.5</v>
      </c>
      <c r="G32" s="11">
        <f>CEILING(E32*$E$116,0.05)</f>
        <v>4.8500000000000005</v>
      </c>
      <c r="H32" s="4">
        <v>4.9</v>
      </c>
    </row>
    <row r="33" spans="1:8" ht="12.75" hidden="1">
      <c r="A33" s="3" t="s">
        <v>20</v>
      </c>
      <c r="B33" s="3"/>
      <c r="C33" s="3"/>
      <c r="D33" s="11"/>
      <c r="E33" s="11">
        <v>24</v>
      </c>
      <c r="F33" s="11">
        <f>CEILING(E33*$E$115,0.05)</f>
        <v>24.5</v>
      </c>
      <c r="G33" s="11">
        <f>CEILING(E33*$E$116,0.05)</f>
        <v>26.400000000000002</v>
      </c>
      <c r="H33" s="4">
        <v>39.16</v>
      </c>
    </row>
    <row r="34" spans="1:6" ht="12.75" hidden="1">
      <c r="A34" s="3" t="s">
        <v>21</v>
      </c>
      <c r="B34" s="3"/>
      <c r="C34" s="3"/>
      <c r="D34" s="11"/>
      <c r="E34" s="11"/>
      <c r="F34" s="11"/>
    </row>
    <row r="35" spans="1:8" ht="12.75" hidden="1">
      <c r="A35" s="3" t="s">
        <v>22</v>
      </c>
      <c r="B35" s="3"/>
      <c r="C35" s="3"/>
      <c r="D35" s="12"/>
      <c r="E35" s="13" t="s">
        <v>23</v>
      </c>
      <c r="F35" s="11">
        <v>0</v>
      </c>
      <c r="G35" s="11">
        <v>0</v>
      </c>
      <c r="H35" s="11">
        <v>0</v>
      </c>
    </row>
    <row r="36" spans="1:8" ht="12.75" hidden="1">
      <c r="A36" s="3" t="s">
        <v>20</v>
      </c>
      <c r="B36" s="3"/>
      <c r="C36" s="3"/>
      <c r="D36" s="11"/>
      <c r="E36" s="13" t="s">
        <v>23</v>
      </c>
      <c r="F36" s="11">
        <v>0</v>
      </c>
      <c r="G36" s="11">
        <v>0</v>
      </c>
      <c r="H36" s="11">
        <v>0</v>
      </c>
    </row>
    <row r="37" spans="1:8" ht="12.75" hidden="1">
      <c r="A37" s="3"/>
      <c r="B37" s="3"/>
      <c r="C37" s="3"/>
      <c r="D37" s="11"/>
      <c r="E37" s="14"/>
      <c r="F37" s="11"/>
      <c r="G37" s="11"/>
      <c r="H37" s="11"/>
    </row>
    <row r="38" spans="1:8" ht="12.75" hidden="1">
      <c r="A38" s="3" t="s">
        <v>24</v>
      </c>
      <c r="B38" s="3"/>
      <c r="C38" s="3"/>
      <c r="D38" s="12"/>
      <c r="E38" s="13" t="s">
        <v>23</v>
      </c>
      <c r="F38" s="11">
        <v>0</v>
      </c>
      <c r="G38" s="11">
        <v>0</v>
      </c>
      <c r="H38" s="11">
        <v>0</v>
      </c>
    </row>
    <row r="39" spans="1:8" ht="12.75" hidden="1">
      <c r="A39" s="3"/>
      <c r="B39" s="3"/>
      <c r="C39" s="3"/>
      <c r="D39" s="11"/>
      <c r="E39" s="14"/>
      <c r="F39" s="11"/>
      <c r="G39" s="11"/>
      <c r="H39" s="11"/>
    </row>
    <row r="40" spans="1:8" ht="12.75" hidden="1">
      <c r="A40" s="3" t="s">
        <v>25</v>
      </c>
      <c r="B40" s="3"/>
      <c r="C40" s="3"/>
      <c r="D40" s="11"/>
      <c r="E40" s="14"/>
      <c r="F40" s="11"/>
      <c r="G40" s="11"/>
      <c r="H40" s="11"/>
    </row>
    <row r="41" spans="1:8" ht="12.75" hidden="1">
      <c r="A41" s="3" t="s">
        <v>26</v>
      </c>
      <c r="B41" s="3"/>
      <c r="C41" s="3"/>
      <c r="D41" s="11"/>
      <c r="E41" s="14"/>
      <c r="F41" s="11"/>
      <c r="G41" s="11"/>
      <c r="H41" s="11"/>
    </row>
    <row r="42" spans="1:8" ht="12.75" hidden="1">
      <c r="A42" s="3" t="s">
        <v>27</v>
      </c>
      <c r="B42" s="3"/>
      <c r="C42" s="3"/>
      <c r="D42" s="11"/>
      <c r="E42" s="13" t="s">
        <v>23</v>
      </c>
      <c r="F42" s="11">
        <v>0</v>
      </c>
      <c r="G42" s="11">
        <v>0</v>
      </c>
      <c r="H42" s="11">
        <v>0</v>
      </c>
    </row>
    <row r="43" spans="1:8" ht="12.75" hidden="1">
      <c r="A43" s="3" t="s">
        <v>28</v>
      </c>
      <c r="B43" s="3"/>
      <c r="C43" s="3"/>
      <c r="D43" s="11"/>
      <c r="E43" s="13" t="s">
        <v>23</v>
      </c>
      <c r="F43" s="11">
        <v>0</v>
      </c>
      <c r="G43" s="11">
        <v>0</v>
      </c>
      <c r="H43" s="11">
        <v>0</v>
      </c>
    </row>
    <row r="44" spans="1:6" ht="12.75" hidden="1">
      <c r="A44" s="3"/>
      <c r="B44" s="3"/>
      <c r="C44" s="3"/>
      <c r="D44" s="11"/>
      <c r="E44" s="11"/>
      <c r="F44" s="11"/>
    </row>
    <row r="45" spans="1:6" ht="12.75" hidden="1">
      <c r="A45" s="24" t="s">
        <v>82</v>
      </c>
      <c r="B45" s="3"/>
      <c r="C45" s="3"/>
      <c r="D45" s="11"/>
      <c r="E45" s="11"/>
      <c r="F45" s="11"/>
    </row>
    <row r="46" spans="1:6" ht="12.75" hidden="1">
      <c r="A46" s="3" t="s">
        <v>80</v>
      </c>
      <c r="B46" s="3"/>
      <c r="C46" s="3"/>
      <c r="D46" s="11"/>
      <c r="E46" s="11"/>
      <c r="F46" s="11"/>
    </row>
    <row r="47" spans="1:6" ht="12.75" hidden="1">
      <c r="A47" s="3"/>
      <c r="B47" s="3"/>
      <c r="C47" s="3"/>
      <c r="D47" s="11"/>
      <c r="E47" s="1"/>
      <c r="F47" s="11"/>
    </row>
    <row r="48" spans="1:6" ht="12.75" hidden="1">
      <c r="A48" s="3" t="s">
        <v>29</v>
      </c>
      <c r="B48" s="3"/>
      <c r="C48" s="3"/>
      <c r="D48" s="11"/>
      <c r="E48" s="1"/>
      <c r="F48" s="11"/>
    </row>
    <row r="49" spans="1:6" ht="12.75" hidden="1">
      <c r="A49" s="3" t="s">
        <v>30</v>
      </c>
      <c r="B49" s="3"/>
      <c r="C49" s="3"/>
      <c r="D49" s="11"/>
      <c r="E49" s="1"/>
      <c r="F49" s="11"/>
    </row>
    <row r="50" spans="1:6" ht="12.75" hidden="1">
      <c r="A50" s="3" t="s">
        <v>31</v>
      </c>
      <c r="B50" s="3"/>
      <c r="C50" s="3"/>
      <c r="D50" s="11"/>
      <c r="E50" s="1"/>
      <c r="F50" s="11"/>
    </row>
    <row r="51" spans="1:6" ht="12.75" hidden="1">
      <c r="A51" s="3"/>
      <c r="B51" s="3"/>
      <c r="C51" s="3"/>
      <c r="D51" s="11"/>
      <c r="E51" s="1"/>
      <c r="F51" s="11"/>
    </row>
    <row r="52" spans="1:6" ht="12.75" hidden="1">
      <c r="A52" s="1"/>
      <c r="B52" s="1"/>
      <c r="C52" s="1"/>
      <c r="D52" s="1"/>
      <c r="E52" s="1"/>
      <c r="F52" s="1"/>
    </row>
    <row r="53" spans="1:8" ht="12.75" hidden="1">
      <c r="A53" s="7" t="s">
        <v>32</v>
      </c>
      <c r="B53" s="3"/>
      <c r="C53" s="3"/>
      <c r="D53" s="11"/>
      <c r="E53" s="15">
        <v>13.8</v>
      </c>
      <c r="F53" s="11">
        <f>CEILING(E53*$E$115,0.05)</f>
        <v>14.100000000000001</v>
      </c>
      <c r="G53" s="11">
        <f>CEILING(E53*$E$116,0.05)</f>
        <v>15.200000000000001</v>
      </c>
      <c r="H53" s="4">
        <v>23.69</v>
      </c>
    </row>
    <row r="54" spans="1:6" ht="12.75" hidden="1">
      <c r="A54" s="3"/>
      <c r="B54" s="3"/>
      <c r="C54" s="3"/>
      <c r="D54" s="11"/>
      <c r="E54" s="1"/>
      <c r="F54" s="11"/>
    </row>
    <row r="55" spans="1:8" ht="12.75" hidden="1">
      <c r="A55" s="16" t="s">
        <v>33</v>
      </c>
      <c r="B55" s="3"/>
      <c r="C55" s="3"/>
      <c r="D55" s="11"/>
      <c r="E55" s="11">
        <v>138</v>
      </c>
      <c r="F55" s="11">
        <f>CEILING(E55*$E$115,0.05)</f>
        <v>140.8</v>
      </c>
      <c r="G55" s="11">
        <f>CEILING(E55*$E$116,0.05)</f>
        <v>151.8</v>
      </c>
      <c r="H55" s="4">
        <v>236.9</v>
      </c>
    </row>
    <row r="56" spans="1:8" ht="12.75" hidden="1">
      <c r="A56" s="16" t="s">
        <v>34</v>
      </c>
      <c r="B56" s="3"/>
      <c r="C56" s="3"/>
      <c r="D56" s="11"/>
      <c r="E56" s="11">
        <v>207</v>
      </c>
      <c r="F56" s="11">
        <f>CEILING(E56*$E$115,0.05)</f>
        <v>211.15</v>
      </c>
      <c r="G56" s="11">
        <f>CEILING(E56*$E$116,0.05)</f>
        <v>227.70000000000002</v>
      </c>
      <c r="H56" s="4">
        <v>355.35</v>
      </c>
    </row>
    <row r="57" spans="1:9" ht="12.75" hidden="1">
      <c r="A57" s="16" t="s">
        <v>35</v>
      </c>
      <c r="B57" s="3"/>
      <c r="C57" s="3"/>
      <c r="D57" s="11"/>
      <c r="E57" s="11">
        <v>276</v>
      </c>
      <c r="F57" s="11">
        <f>CEILING(E57*$E$115,0.05)</f>
        <v>281.55</v>
      </c>
      <c r="G57" s="11">
        <f>CEILING(E57*$E$116,0.05)</f>
        <v>303.6</v>
      </c>
      <c r="H57" s="4">
        <v>473.8</v>
      </c>
      <c r="I57" s="4">
        <f>435.32+32.02</f>
        <v>467.34</v>
      </c>
    </row>
    <row r="58" spans="1:8" ht="12.75" hidden="1">
      <c r="A58" s="16" t="s">
        <v>36</v>
      </c>
      <c r="B58" s="3"/>
      <c r="C58" s="3"/>
      <c r="D58" s="11"/>
      <c r="E58" s="11">
        <v>345</v>
      </c>
      <c r="F58" s="11">
        <f>CEILING(E58*$E$115,0.05)</f>
        <v>351.90000000000003</v>
      </c>
      <c r="G58" s="11">
        <f>CEILING(E58*$E$116,0.05)</f>
        <v>379.5</v>
      </c>
      <c r="H58" s="4">
        <v>592.25</v>
      </c>
    </row>
    <row r="59" spans="1:9" ht="12.75" hidden="1">
      <c r="A59" s="3" t="s">
        <v>37</v>
      </c>
      <c r="B59" s="3"/>
      <c r="C59" s="3"/>
      <c r="D59" s="11"/>
      <c r="E59" s="11">
        <v>7.6</v>
      </c>
      <c r="F59" s="11">
        <f>CEILING(E59*$E$115,0.05)</f>
        <v>7.800000000000001</v>
      </c>
      <c r="G59" s="11">
        <f>CEILING(E59*$E$116,0.05)</f>
        <v>8.4</v>
      </c>
      <c r="H59" s="4">
        <v>15.62</v>
      </c>
      <c r="I59" s="4">
        <v>8.56</v>
      </c>
    </row>
    <row r="60" spans="1:6" ht="12.75" hidden="1">
      <c r="A60" s="3"/>
      <c r="B60" s="3"/>
      <c r="C60" s="3"/>
      <c r="D60" s="11"/>
      <c r="E60" s="11"/>
      <c r="F60" s="11"/>
    </row>
    <row r="61" spans="1:6" ht="12.75" hidden="1">
      <c r="A61" s="7" t="s">
        <v>38</v>
      </c>
      <c r="B61" s="3"/>
      <c r="C61" s="3"/>
      <c r="D61" s="12"/>
      <c r="E61" s="12"/>
      <c r="F61" s="12"/>
    </row>
    <row r="62" spans="1:9" ht="12.75" hidden="1">
      <c r="A62" s="3" t="s">
        <v>39</v>
      </c>
      <c r="B62" s="3"/>
      <c r="C62" s="3"/>
      <c r="D62" s="11"/>
      <c r="E62" s="11">
        <v>78.97</v>
      </c>
      <c r="F62" s="11">
        <f>CEILING(E62*$E$115,0.05)</f>
        <v>80.55000000000001</v>
      </c>
      <c r="G62" s="11">
        <f>CEILING(E62*$E$116,0.05)</f>
        <v>86.9</v>
      </c>
      <c r="H62" s="4">
        <v>158.26</v>
      </c>
      <c r="I62" s="4">
        <v>99.45</v>
      </c>
    </row>
    <row r="63" spans="1:8" ht="12.75" hidden="1">
      <c r="A63" s="3" t="s">
        <v>40</v>
      </c>
      <c r="B63" s="3"/>
      <c r="C63" s="3"/>
      <c r="D63" s="11"/>
      <c r="E63" s="11">
        <v>62.25</v>
      </c>
      <c r="F63" s="11">
        <f>CEILING(E63*$E$115,0.05)</f>
        <v>63.5</v>
      </c>
      <c r="G63" s="11">
        <f>CEILING(E63*$E$116,0.05)</f>
        <v>68.5</v>
      </c>
      <c r="H63" s="4">
        <v>125.89</v>
      </c>
    </row>
    <row r="64" spans="1:6" ht="12.75" hidden="1">
      <c r="A64" s="3"/>
      <c r="B64" s="3"/>
      <c r="C64" s="3"/>
      <c r="D64" s="12"/>
      <c r="E64" s="12"/>
      <c r="F64" s="12"/>
    </row>
    <row r="65" spans="1:8" ht="12.75" hidden="1">
      <c r="A65" s="3" t="s">
        <v>41</v>
      </c>
      <c r="B65" s="3"/>
      <c r="C65" s="3"/>
      <c r="D65" s="11"/>
      <c r="E65" s="11">
        <v>31.75</v>
      </c>
      <c r="F65" s="11">
        <f>CEILING(E65*$E$115,0.05)</f>
        <v>32.4</v>
      </c>
      <c r="G65" s="11">
        <f>CEILING(E65*$E$116,0.05)</f>
        <v>34.95</v>
      </c>
      <c r="H65" s="4">
        <v>66.51</v>
      </c>
    </row>
    <row r="66" spans="1:6" ht="12.75" hidden="1">
      <c r="A66" s="7" t="s">
        <v>42</v>
      </c>
      <c r="B66" s="3"/>
      <c r="C66" s="3"/>
      <c r="D66" s="11"/>
      <c r="E66" s="11"/>
      <c r="F66" s="11"/>
    </row>
    <row r="67" spans="1:6" ht="12.75" hidden="1">
      <c r="A67" s="3"/>
      <c r="B67" s="3"/>
      <c r="C67" s="3"/>
      <c r="D67" s="11"/>
      <c r="E67" s="11"/>
      <c r="F67" s="11"/>
    </row>
    <row r="68" spans="1:9" ht="12.75" hidden="1">
      <c r="A68" s="3" t="s">
        <v>43</v>
      </c>
      <c r="B68" s="3"/>
      <c r="C68" s="3"/>
      <c r="D68" s="11"/>
      <c r="E68" s="11">
        <v>62.5</v>
      </c>
      <c r="F68" s="11">
        <f>CEILING(E68*$E$115,0.05)</f>
        <v>63.75</v>
      </c>
      <c r="G68" s="11">
        <f>CEILING(E68*$E$116,0.05)</f>
        <v>68.75</v>
      </c>
      <c r="H68" s="4">
        <v>59.3</v>
      </c>
      <c r="I68" s="4">
        <v>88.84</v>
      </c>
    </row>
    <row r="69" spans="1:6" ht="12.75" hidden="1">
      <c r="A69" s="3" t="s">
        <v>44</v>
      </c>
      <c r="B69" s="3"/>
      <c r="C69" s="3"/>
      <c r="D69" s="11"/>
      <c r="E69" s="11"/>
      <c r="F69" s="11"/>
    </row>
    <row r="70" spans="1:6" ht="12.75" hidden="1">
      <c r="A70" s="3" t="s">
        <v>45</v>
      </c>
      <c r="B70" s="3"/>
      <c r="C70" s="3"/>
      <c r="D70" s="11"/>
      <c r="E70" s="11"/>
      <c r="F70" s="11"/>
    </row>
    <row r="71" spans="1:6" ht="12.75" hidden="1">
      <c r="A71" s="3"/>
      <c r="B71" s="3"/>
      <c r="C71" s="3"/>
      <c r="D71" s="11"/>
      <c r="E71" s="11"/>
      <c r="F71" s="11"/>
    </row>
    <row r="72" spans="1:6" ht="12.75" hidden="1">
      <c r="A72" s="7" t="s">
        <v>46</v>
      </c>
      <c r="B72" s="3"/>
      <c r="C72" s="3"/>
      <c r="D72" s="11"/>
      <c r="E72" s="11"/>
      <c r="F72" s="11"/>
    </row>
    <row r="73" spans="1:6" ht="12.75" hidden="1">
      <c r="A73" s="3"/>
      <c r="B73" s="3"/>
      <c r="C73" s="3"/>
      <c r="D73" s="11"/>
      <c r="E73" s="11"/>
      <c r="F73" s="11"/>
    </row>
    <row r="74" spans="1:11" ht="12.75" hidden="1">
      <c r="A74" s="16" t="s">
        <v>47</v>
      </c>
      <c r="B74" s="3"/>
      <c r="C74" s="3"/>
      <c r="D74" s="11"/>
      <c r="E74" s="11">
        <v>15.35</v>
      </c>
      <c r="F74" s="11">
        <f>CEILING(E74*$E$115,0.05)</f>
        <v>15.700000000000001</v>
      </c>
      <c r="G74" s="11">
        <f>CEILING(E74*$E$116,0.05)</f>
        <v>16.900000000000002</v>
      </c>
      <c r="H74" s="4">
        <v>19.53</v>
      </c>
      <c r="I74" s="4">
        <v>21.3</v>
      </c>
      <c r="K74" s="4"/>
    </row>
    <row r="75" spans="1:11" ht="12.75" hidden="1">
      <c r="A75" s="16" t="s">
        <v>48</v>
      </c>
      <c r="B75" s="3"/>
      <c r="C75" s="3"/>
      <c r="D75" s="11"/>
      <c r="E75" s="11">
        <v>49.2</v>
      </c>
      <c r="F75" s="11">
        <f>CEILING(E75*$E$115,0.05)</f>
        <v>50.2</v>
      </c>
      <c r="G75" s="11">
        <f>CEILING(E75*$E$116,0.05)</f>
        <v>54.150000000000006</v>
      </c>
      <c r="H75" s="4">
        <v>58.62</v>
      </c>
      <c r="I75" s="4">
        <v>63.9</v>
      </c>
      <c r="K75" s="4"/>
    </row>
    <row r="76" spans="1:11" ht="12.75" hidden="1">
      <c r="A76" s="3"/>
      <c r="B76" s="3"/>
      <c r="C76" s="3"/>
      <c r="D76" s="11"/>
      <c r="E76" s="11"/>
      <c r="F76" s="11"/>
      <c r="K76" s="4"/>
    </row>
    <row r="77" spans="1:6" ht="12.75" hidden="1">
      <c r="A77" s="7" t="s">
        <v>49</v>
      </c>
      <c r="B77" s="3"/>
      <c r="C77" s="3"/>
      <c r="D77" s="11"/>
      <c r="E77" s="11"/>
      <c r="F77" s="11"/>
    </row>
    <row r="78" spans="1:6" ht="12.75" hidden="1">
      <c r="A78" s="3"/>
      <c r="B78" s="3"/>
      <c r="C78" s="3"/>
      <c r="D78" s="11"/>
      <c r="E78" s="11"/>
      <c r="F78" s="11"/>
    </row>
    <row r="79" spans="1:8" ht="12.75" hidden="1">
      <c r="A79" s="3" t="s">
        <v>50</v>
      </c>
      <c r="B79" s="3"/>
      <c r="C79" s="3"/>
      <c r="D79" s="11"/>
      <c r="E79" s="11">
        <v>25</v>
      </c>
      <c r="F79" s="11">
        <f>CEILING(E79*$E$115,0.05)</f>
        <v>25.5</v>
      </c>
      <c r="G79" s="11">
        <f>CEILING(E79*$E$116,0.05)</f>
        <v>27.5</v>
      </c>
      <c r="H79" s="4">
        <v>39.16</v>
      </c>
    </row>
    <row r="80" spans="1:8" ht="12.75" hidden="1">
      <c r="A80" s="3" t="s">
        <v>51</v>
      </c>
      <c r="B80" s="3"/>
      <c r="C80" s="3"/>
      <c r="D80" s="11"/>
      <c r="E80" s="11">
        <v>37.5</v>
      </c>
      <c r="F80" s="11">
        <f>CEILING(E80*$E$115,0.05)</f>
        <v>38.25</v>
      </c>
      <c r="G80" s="11">
        <f>CEILING(E80*$E$116,0.05)</f>
        <v>41.25</v>
      </c>
      <c r="H80" s="4">
        <v>75.43</v>
      </c>
    </row>
    <row r="81" spans="1:8" ht="12.75" hidden="1">
      <c r="A81" s="3" t="s">
        <v>52</v>
      </c>
      <c r="B81" s="3"/>
      <c r="C81" s="3"/>
      <c r="D81" s="11"/>
      <c r="E81" s="11">
        <v>65.5</v>
      </c>
      <c r="F81" s="11">
        <f>CEILING(E81*$E$115,0.05)</f>
        <v>66.85000000000001</v>
      </c>
      <c r="G81" s="11">
        <f>CEILING(E81*$E$116,0.05)</f>
        <v>72.05</v>
      </c>
      <c r="H81" s="4">
        <v>125.7</v>
      </c>
    </row>
    <row r="82" spans="1:6" ht="12.75" hidden="1">
      <c r="A82" s="3"/>
      <c r="B82" s="3"/>
      <c r="C82" s="3"/>
      <c r="D82" s="11"/>
      <c r="E82" s="11"/>
      <c r="F82" s="11"/>
    </row>
    <row r="83" spans="1:6" ht="12.75" hidden="1">
      <c r="A83" s="7" t="s">
        <v>53</v>
      </c>
      <c r="B83" s="3"/>
      <c r="C83" s="3"/>
      <c r="D83" s="11"/>
      <c r="E83" s="11"/>
      <c r="F83" s="11"/>
    </row>
    <row r="84" spans="1:8" ht="12.75" hidden="1">
      <c r="A84" s="3" t="s">
        <v>54</v>
      </c>
      <c r="B84" s="3"/>
      <c r="C84" s="3"/>
      <c r="D84" s="11"/>
      <c r="E84" s="11"/>
      <c r="F84" s="11"/>
      <c r="H84" s="4">
        <v>37.68</v>
      </c>
    </row>
    <row r="85" spans="1:6" ht="12.75" hidden="1">
      <c r="A85" s="3"/>
      <c r="B85" s="3"/>
      <c r="C85" s="3"/>
      <c r="D85" s="11"/>
      <c r="E85" s="11"/>
      <c r="F85" s="11"/>
    </row>
    <row r="86" spans="1:8" ht="12.75" hidden="1">
      <c r="A86" s="16" t="s">
        <v>55</v>
      </c>
      <c r="B86" s="3"/>
      <c r="C86" s="3"/>
      <c r="D86" s="11"/>
      <c r="E86" s="11">
        <v>211.61</v>
      </c>
      <c r="F86" s="11">
        <f>CEILING(E86*$E$115,0.05)</f>
        <v>215.85000000000002</v>
      </c>
      <c r="G86" s="11">
        <f>CEILING(E86*$E$116,0.05)</f>
        <v>232.8</v>
      </c>
      <c r="H86" s="4">
        <v>263.31</v>
      </c>
    </row>
    <row r="87" spans="1:9" ht="12.75" hidden="1">
      <c r="A87" s="16" t="s">
        <v>56</v>
      </c>
      <c r="B87" s="3"/>
      <c r="C87" s="3"/>
      <c r="D87" s="11"/>
      <c r="E87" s="11">
        <v>273.93</v>
      </c>
      <c r="F87" s="11">
        <f>CEILING(E87*$E$115,0.05)</f>
        <v>279.45</v>
      </c>
      <c r="G87" s="11">
        <f>CEILING(E87*$E$116,0.05)</f>
        <v>301.35</v>
      </c>
      <c r="H87" s="4">
        <v>338.52</v>
      </c>
      <c r="I87" s="4">
        <v>229.18</v>
      </c>
    </row>
    <row r="88" spans="1:8" ht="12.75" hidden="1">
      <c r="A88" s="16" t="s">
        <v>57</v>
      </c>
      <c r="B88" s="3"/>
      <c r="C88" s="3"/>
      <c r="D88" s="11"/>
      <c r="E88" s="11">
        <v>407.77</v>
      </c>
      <c r="F88" s="11">
        <f>CEILING(E88*$E$115,0.05)</f>
        <v>415.95000000000005</v>
      </c>
      <c r="G88" s="11">
        <f>CEILING(E88*$E$116,0.05)</f>
        <v>448.55</v>
      </c>
      <c r="H88" s="4">
        <v>496.37</v>
      </c>
    </row>
    <row r="89" spans="1:9" ht="12.75" hidden="1">
      <c r="A89" s="16" t="s">
        <v>58</v>
      </c>
      <c r="B89" s="1"/>
      <c r="C89" s="1"/>
      <c r="D89" s="1"/>
      <c r="E89" s="11">
        <v>532.42</v>
      </c>
      <c r="F89" s="11">
        <f>CEILING(E89*$E$115,0.05)</f>
        <v>543.1</v>
      </c>
      <c r="G89" s="11">
        <f>CEILING(E89*$E$116,0.05)</f>
        <v>585.7</v>
      </c>
      <c r="H89" s="4">
        <v>644.44</v>
      </c>
      <c r="I89" s="4">
        <v>422.87</v>
      </c>
    </row>
    <row r="90" spans="1:9" ht="12.75" hidden="1">
      <c r="A90" s="16" t="s">
        <v>59</v>
      </c>
      <c r="B90" s="3"/>
      <c r="C90" s="3"/>
      <c r="D90" s="11"/>
      <c r="E90" s="11">
        <v>793.6</v>
      </c>
      <c r="F90" s="11">
        <f>CEILING(E90*$E$115,0.05)</f>
        <v>809.5</v>
      </c>
      <c r="G90" s="11">
        <f>CEILING(E90*$E$116,0.05)</f>
        <v>873</v>
      </c>
      <c r="H90" s="4">
        <v>959.18</v>
      </c>
      <c r="I90" s="4">
        <v>616.57</v>
      </c>
    </row>
    <row r="91" spans="1:6" ht="12.75" hidden="1">
      <c r="A91" s="16"/>
      <c r="B91" s="3"/>
      <c r="C91" s="3"/>
      <c r="D91" s="11"/>
      <c r="E91" s="11"/>
      <c r="F91" s="11"/>
    </row>
    <row r="92" spans="1:6" ht="12.75" hidden="1">
      <c r="A92" s="7" t="s">
        <v>60</v>
      </c>
      <c r="B92" s="1"/>
      <c r="C92" s="1"/>
      <c r="D92" s="1"/>
      <c r="E92" s="1"/>
      <c r="F92" s="11"/>
    </row>
    <row r="93" spans="1:8" ht="12.75" hidden="1">
      <c r="A93" s="3" t="s">
        <v>61</v>
      </c>
      <c r="B93" s="1"/>
      <c r="C93" s="1"/>
      <c r="D93" s="1"/>
      <c r="E93" s="1"/>
      <c r="F93" s="11"/>
      <c r="H93" s="4">
        <v>37.68</v>
      </c>
    </row>
    <row r="94" spans="1:6" ht="12.75" hidden="1">
      <c r="A94" s="1"/>
      <c r="B94" s="1"/>
      <c r="C94" s="1"/>
      <c r="D94" s="1"/>
      <c r="E94" s="1"/>
      <c r="F94" s="1"/>
    </row>
    <row r="95" spans="1:8" ht="12.75" hidden="1">
      <c r="A95" s="17" t="s">
        <v>62</v>
      </c>
      <c r="B95" s="1"/>
      <c r="C95" s="1"/>
      <c r="D95" s="1"/>
      <c r="E95" s="15">
        <v>174.54</v>
      </c>
      <c r="F95" s="11">
        <f>CEILING(E95*$E$115,0.05)</f>
        <v>178.05</v>
      </c>
      <c r="G95" s="11">
        <f>CEILING(E95*$E$116,0.05)</f>
        <v>192</v>
      </c>
      <c r="H95" s="4">
        <v>234.31</v>
      </c>
    </row>
    <row r="96" spans="1:8" ht="12.75" hidden="1">
      <c r="A96" s="17" t="s">
        <v>63</v>
      </c>
      <c r="B96" s="1"/>
      <c r="C96" s="1"/>
      <c r="D96" s="1"/>
      <c r="E96" s="15">
        <v>224.5</v>
      </c>
      <c r="F96" s="11">
        <f>CEILING(E96*$E$115,0.05)</f>
        <v>229</v>
      </c>
      <c r="G96" s="11">
        <f>CEILING(E96*$E$116,0.05)</f>
        <v>246.95000000000002</v>
      </c>
      <c r="H96" s="4">
        <v>299.85</v>
      </c>
    </row>
    <row r="97" spans="1:8" ht="12.75" hidden="1">
      <c r="A97" s="17" t="s">
        <v>64</v>
      </c>
      <c r="B97" s="1"/>
      <c r="C97" s="1"/>
      <c r="D97" s="1"/>
      <c r="E97" s="15">
        <v>333.62</v>
      </c>
      <c r="F97" s="11">
        <f>CEILING(E97*$E$115,0.05)</f>
        <v>340.3</v>
      </c>
      <c r="G97" s="11">
        <f>CEILING(E97*$E$116,0.05)</f>
        <v>367</v>
      </c>
      <c r="H97" s="4">
        <v>445.42</v>
      </c>
    </row>
    <row r="98" spans="1:8" ht="12.75" hidden="1">
      <c r="A98" s="17" t="s">
        <v>65</v>
      </c>
      <c r="B98" s="1"/>
      <c r="C98" s="1"/>
      <c r="D98" s="1"/>
      <c r="E98" s="15">
        <v>433.54</v>
      </c>
      <c r="F98" s="11">
        <f>CEILING(E98*$E$115,0.05)</f>
        <v>442.25</v>
      </c>
      <c r="G98" s="11">
        <f>CEILING(E98*$E$116,0.05)</f>
        <v>476.90000000000003</v>
      </c>
      <c r="H98" s="4">
        <v>576.5</v>
      </c>
    </row>
    <row r="99" spans="1:8" ht="12.75" hidden="1">
      <c r="A99" s="17" t="s">
        <v>59</v>
      </c>
      <c r="B99" s="1"/>
      <c r="C99" s="1"/>
      <c r="D99" s="1"/>
      <c r="E99" s="15">
        <v>645.28</v>
      </c>
      <c r="F99" s="11">
        <f>CEILING(E99*$E$115,0.05)</f>
        <v>658.2</v>
      </c>
      <c r="G99" s="11">
        <f>CEILING(E99*$E$116,0.05)</f>
        <v>709.85</v>
      </c>
      <c r="H99" s="4">
        <v>857.27</v>
      </c>
    </row>
    <row r="100" spans="1:6" ht="12.75" hidden="1">
      <c r="A100" s="3"/>
      <c r="B100" s="3"/>
      <c r="C100" s="3"/>
      <c r="D100" s="3"/>
      <c r="E100" s="18"/>
      <c r="F100" s="18"/>
    </row>
    <row r="101" spans="1:6" ht="12.75" hidden="1">
      <c r="A101" s="3"/>
      <c r="B101" s="3"/>
      <c r="C101" s="3"/>
      <c r="D101" s="3"/>
      <c r="E101" s="18"/>
      <c r="F101" s="18"/>
    </row>
    <row r="102" spans="1:6" ht="12.75" hidden="1">
      <c r="A102" s="3"/>
      <c r="B102" s="3"/>
      <c r="C102" s="3"/>
      <c r="D102" s="3"/>
      <c r="E102" s="18"/>
      <c r="F102" s="18"/>
    </row>
    <row r="103" spans="1:6" ht="12.75" hidden="1">
      <c r="A103" s="3"/>
      <c r="B103" s="3"/>
      <c r="C103" s="3"/>
      <c r="D103" s="3"/>
      <c r="E103" s="18"/>
      <c r="F103" s="18"/>
    </row>
    <row r="104" spans="1:6" ht="12.75" hidden="1">
      <c r="A104" s="3"/>
      <c r="B104" s="3"/>
      <c r="C104" s="3"/>
      <c r="D104" s="3"/>
      <c r="E104" s="18"/>
      <c r="F104" s="18"/>
    </row>
    <row r="105" spans="1:6" ht="12.75" hidden="1">
      <c r="A105" s="3"/>
      <c r="B105" s="3"/>
      <c r="C105" s="3"/>
      <c r="D105" s="3"/>
      <c r="E105" s="18"/>
      <c r="F105" s="18"/>
    </row>
    <row r="106" spans="1:6" ht="12.75" hidden="1">
      <c r="A106" s="3"/>
      <c r="B106" s="3"/>
      <c r="C106" s="3"/>
      <c r="D106" s="3"/>
      <c r="E106" s="18"/>
      <c r="F106" s="18"/>
    </row>
    <row r="107" spans="1:6" ht="12.75" hidden="1">
      <c r="A107" s="3"/>
      <c r="B107" s="3"/>
      <c r="C107" s="3"/>
      <c r="D107" s="3"/>
      <c r="E107" s="18"/>
      <c r="F107" s="18"/>
    </row>
    <row r="108" spans="1:6" ht="12.75" hidden="1">
      <c r="A108" s="3"/>
      <c r="B108" s="3"/>
      <c r="C108" s="3"/>
      <c r="D108" s="3"/>
      <c r="E108" s="18"/>
      <c r="F108" s="18"/>
    </row>
    <row r="109" spans="1:6" ht="12.75" hidden="1">
      <c r="A109" s="3"/>
      <c r="B109" s="3"/>
      <c r="C109" s="3"/>
      <c r="D109" s="3"/>
      <c r="E109" s="3"/>
      <c r="F109" s="3"/>
    </row>
    <row r="110" spans="1:6" ht="12.75" hidden="1">
      <c r="A110" s="3"/>
      <c r="B110" s="3"/>
      <c r="C110" s="3"/>
      <c r="D110" s="3"/>
      <c r="E110" s="3"/>
      <c r="F110" s="3"/>
    </row>
    <row r="111" spans="1:6" ht="12.75" hidden="1">
      <c r="A111" s="3"/>
      <c r="B111" s="3"/>
      <c r="C111" s="3"/>
      <c r="D111" s="3"/>
      <c r="E111" s="3"/>
      <c r="F111" s="3"/>
    </row>
    <row r="112" spans="1:6" ht="12.75" hidden="1">
      <c r="A112" s="3"/>
      <c r="B112" s="3"/>
      <c r="C112" s="3"/>
      <c r="D112" s="3"/>
      <c r="E112" s="3"/>
      <c r="F112" s="3"/>
    </row>
    <row r="113" spans="1:6" ht="12.75" hidden="1">
      <c r="A113" s="3"/>
      <c r="B113" s="3"/>
      <c r="C113" s="3"/>
      <c r="D113" s="3"/>
      <c r="E113" s="3"/>
      <c r="F113" s="3"/>
    </row>
    <row r="114" spans="1:6" ht="12.75" hidden="1">
      <c r="A114" s="3"/>
      <c r="B114" s="3"/>
      <c r="C114" s="3"/>
      <c r="D114" s="3"/>
      <c r="E114" s="3"/>
      <c r="F114" s="3"/>
    </row>
    <row r="115" spans="1:6" ht="12.75" hidden="1">
      <c r="A115" s="3" t="s">
        <v>68</v>
      </c>
      <c r="B115" s="3"/>
      <c r="C115" s="3"/>
      <c r="D115" s="3"/>
      <c r="E115" s="14">
        <f>1+0.02</f>
        <v>1.02</v>
      </c>
      <c r="F115" s="3"/>
    </row>
    <row r="116" spans="1:5" ht="12.75" hidden="1">
      <c r="A116" s="3" t="s">
        <v>69</v>
      </c>
      <c r="E116" s="19">
        <v>1.1</v>
      </c>
    </row>
    <row r="117" ht="12.75" hidden="1"/>
    <row r="118" ht="12.75" hidden="1"/>
    <row r="119" ht="12.75" hidden="1"/>
  </sheetData>
  <mergeCells count="2">
    <mergeCell ref="A1:I1"/>
    <mergeCell ref="A2:I2"/>
  </mergeCells>
  <printOptions/>
  <pageMargins left="0.75" right="0.75" top="0.75" bottom="0.75" header="0.25" footer="0.25"/>
  <pageSetup horizontalDpi="600" verticalDpi="600" orientation="portrait" scale="9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kquerin</dc:creator>
  <cp:keywords/>
  <dc:description/>
  <cp:lastModifiedBy>acarey</cp:lastModifiedBy>
  <cp:lastPrinted>2004-09-28T20:35:32Z</cp:lastPrinted>
  <dcterms:created xsi:type="dcterms:W3CDTF">2004-09-14T22:59:01Z</dcterms:created>
  <dcterms:modified xsi:type="dcterms:W3CDTF">2004-10-05T15:11:33Z</dcterms:modified>
  <cp:category/>
  <cp:version/>
  <cp:contentType/>
  <cp:contentStatus/>
</cp:coreProperties>
</file>