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FIRST 08" sheetId="1" r:id="rId1"/>
    <sheet name="SECOND 08" sheetId="2" r:id="rId2"/>
    <sheet name="THIRD 08" sheetId="3" r:id="rId3"/>
    <sheet name="FOURTH 08" sheetId="4" r:id="rId4"/>
  </sheets>
  <externalReferences>
    <externalReference r:id="rId7"/>
    <externalReference r:id="rId8"/>
    <externalReference r:id="rId9"/>
  </externalReferences>
  <definedNames>
    <definedName name="_xlnm.Print_Area" localSheetId="3">'FOURTH 08'!$A$1:$AA$45</definedName>
  </definedNames>
  <calcPr fullCalcOnLoad="1"/>
</workbook>
</file>

<file path=xl/sharedStrings.xml><?xml version="1.0" encoding="utf-8"?>
<sst xmlns="http://schemas.openxmlformats.org/spreadsheetml/2006/main" count="602" uniqueCount="70">
  <si>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</si>
  <si>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</si>
  <si>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</si>
  <si>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</si>
  <si>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</si>
  <si>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</si>
  <si>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</si>
  <si>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</si>
  <si>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</si>
  <si>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</si>
  <si>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</si>
  <si>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</si>
  <si>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</si>
  <si>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</si>
  <si>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</si>
  <si>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</si>
  <si>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</si>
  <si>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</si>
  <si>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</si>
  <si>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</si>
  <si>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</si>
  <si>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</si>
  <si>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</si>
  <si>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</si>
  <si>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</si>
  <si>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</si>
  <si>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</si>
  <si>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</si>
  <si>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</si>
  <si>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</si>
  <si>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</si>
  <si>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</si>
  <si>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</si>
  <si>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</si>
  <si>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</si>
  <si>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</si>
  <si>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</si>
  <si>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</si>
  <si>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</si>
  <si>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</si>
  <si>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</si>
  <si>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</si>
  <si>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</si>
  <si>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</si>
  <si>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</si>
  <si>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</si>
  <si>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</si>
  <si>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</si>
  <si>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</si>
  <si>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</si>
  <si>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</si>
  <si>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</si>
  <si>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</si>
  <si>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</si>
  <si>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</si>
  <si>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</si>
  <si>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</si>
  <si>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</si>
  <si>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</si>
  <si>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</si>
  <si>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</si>
  <si>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THIRD QUARTER 2007</t>
  </si>
  <si>
    <t>THIRD QUARTER TOTALS 2007</t>
  </si>
  <si>
    <t>FIRST QUARTER 2008</t>
  </si>
  <si>
    <t>FOURTH  QUARTER TOTALS 2008</t>
  </si>
  <si>
    <t>FOURTH  QUARTER 2008</t>
  </si>
  <si>
    <t>SECOND QUARTER 2008</t>
  </si>
  <si>
    <t>SECOND QUARTER TOTALS 2008</t>
  </si>
  <si>
    <t>FIRST QUARTER TOTALS 2008</t>
  </si>
  <si>
    <t>THIRD QUARTER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</si>
</sst>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b/>
      <u val="single"/>
      <sz val="18"/>
      <color indexed="10"/>
      <name val="Copperplate Gothic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22" borderId="10" xfId="0" applyFont="1" applyFill="1" applyBorder="1" applyAlignment="1">
      <alignment horizontal="center" wrapText="1"/>
    </xf>
    <xf numFmtId="0" fontId="0" fillId="20" borderId="0" xfId="0" applyFont="1" applyFill="1" applyAlignment="1">
      <alignment/>
    </xf>
    <xf numFmtId="0" fontId="8" fillId="2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2" borderId="0" xfId="0" applyFont="1" applyFill="1" applyAlignment="1">
      <alignment wrapText="1"/>
    </xf>
    <xf numFmtId="0" fontId="7" fillId="2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42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2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2" fontId="10" fillId="0" borderId="0" xfId="42" applyNumberFormat="1" applyFont="1" applyFill="1" applyBorder="1" applyAlignment="1">
      <alignment horizontal="center"/>
    </xf>
    <xf numFmtId="10" fontId="1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FL%202008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8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9">
        <row r="5">
          <cell r="D5">
            <v>811.21</v>
          </cell>
        </row>
        <row r="6">
          <cell r="D6">
            <v>2501.62</v>
          </cell>
        </row>
        <row r="7">
          <cell r="D7">
            <v>3312.83</v>
          </cell>
        </row>
        <row r="50">
          <cell r="E50">
            <v>17.000200000000003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7">
          <cell r="D7">
            <v>3389.03</v>
          </cell>
        </row>
        <row r="47">
          <cell r="E47">
            <v>13.0788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7">
          <cell r="D7">
            <v>2619.1899999999996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7">
          <cell r="D7">
            <v>2953.7400000000002</v>
          </cell>
        </row>
        <row r="46">
          <cell r="E46">
            <v>11.251800000000001</v>
          </cell>
        </row>
      </sheetData>
      <sheetData sheetId="1">
        <row r="5">
          <cell r="D5">
            <v>598.42</v>
          </cell>
        </row>
        <row r="6">
          <cell r="D6">
            <v>2052.41</v>
          </cell>
        </row>
        <row r="44">
          <cell r="D44">
            <v>2783.1300000000006</v>
          </cell>
        </row>
        <row r="46">
          <cell r="E46">
            <v>13.6843</v>
          </cell>
        </row>
      </sheetData>
      <sheetData sheetId="2">
        <row r="5">
          <cell r="D5">
            <v>823.76</v>
          </cell>
        </row>
        <row r="6">
          <cell r="D6">
            <v>2272.92</v>
          </cell>
        </row>
        <row r="7">
          <cell r="D7">
            <v>3096.6800000000003</v>
          </cell>
        </row>
        <row r="46">
          <cell r="E46">
            <v>15.8907</v>
          </cell>
        </row>
      </sheetData>
      <sheetData sheetId="3">
        <row r="5">
          <cell r="D5">
            <v>1026.89</v>
          </cell>
        </row>
        <row r="6">
          <cell r="D6">
            <v>2341.31</v>
          </cell>
        </row>
        <row r="7">
          <cell r="D7">
            <v>3368.2</v>
          </cell>
        </row>
        <row r="46">
          <cell r="E46">
            <v>19.004300000000004</v>
          </cell>
        </row>
      </sheetData>
      <sheetData sheetId="4">
        <row r="5">
          <cell r="D5">
            <v>802.59</v>
          </cell>
        </row>
        <row r="6">
          <cell r="D6">
            <v>1961.42</v>
          </cell>
        </row>
        <row r="7">
          <cell r="D7">
            <v>2764.01</v>
          </cell>
        </row>
        <row r="46">
          <cell r="E46">
            <v>18.967900000000004</v>
          </cell>
        </row>
      </sheetData>
      <sheetData sheetId="6">
        <row r="5">
          <cell r="D5">
            <v>709.85</v>
          </cell>
        </row>
        <row r="6">
          <cell r="D6">
            <v>1930.06</v>
          </cell>
        </row>
        <row r="7">
          <cell r="D7">
            <v>2639.91</v>
          </cell>
        </row>
        <row r="46">
          <cell r="E46">
            <v>29.684900000000003</v>
          </cell>
        </row>
      </sheetData>
      <sheetData sheetId="7">
        <row r="5">
          <cell r="D5">
            <v>527</v>
          </cell>
        </row>
        <row r="6">
          <cell r="D6">
            <v>1814.02</v>
          </cell>
        </row>
        <row r="7">
          <cell r="D7">
            <v>2341.02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5">
          <cell r="D5">
            <v>838.76</v>
          </cell>
        </row>
        <row r="6">
          <cell r="D6">
            <v>1694</v>
          </cell>
        </row>
        <row r="7">
          <cell r="D7">
            <v>2532.76</v>
          </cell>
        </row>
        <row r="45">
          <cell r="E45">
            <v>6.935600000000001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75" zoomScaleNormal="75" zoomScalePageLayoutView="0" workbookViewId="0" topLeftCell="M19">
      <selection activeCell="S44" sqref="S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</cols>
  <sheetData>
    <row r="1" spans="1:27" ht="24">
      <c r="A1" s="46" t="s">
        <v>0</v>
      </c>
      <c r="B1" s="46"/>
      <c r="C1" s="46"/>
      <c r="D1" s="2"/>
      <c r="E1" s="2"/>
      <c r="F1" s="2"/>
      <c r="H1" s="46" t="s">
        <v>0</v>
      </c>
      <c r="I1" s="46"/>
      <c r="J1" s="46"/>
      <c r="K1" s="2"/>
      <c r="L1" s="2"/>
      <c r="M1" s="2"/>
      <c r="O1" s="46" t="s">
        <v>0</v>
      </c>
      <c r="P1" s="46"/>
      <c r="Q1" s="46"/>
      <c r="R1" s="2"/>
      <c r="S1" s="2"/>
      <c r="T1" s="2"/>
      <c r="V1" s="46"/>
      <c r="W1" s="46"/>
      <c r="X1" s="46"/>
      <c r="Y1" s="2"/>
      <c r="Z1" s="2"/>
      <c r="AA1" s="2"/>
    </row>
    <row r="2" spans="1:27" ht="24">
      <c r="A2" s="46" t="s">
        <v>1</v>
      </c>
      <c r="B2" s="46"/>
      <c r="C2" s="46"/>
      <c r="D2" s="2"/>
      <c r="E2" s="2"/>
      <c r="F2" s="2"/>
      <c r="H2" s="46" t="s">
        <v>1</v>
      </c>
      <c r="I2" s="46"/>
      <c r="J2" s="46"/>
      <c r="K2" s="2"/>
      <c r="L2" s="2"/>
      <c r="M2" s="2"/>
      <c r="O2" s="46" t="s">
        <v>1</v>
      </c>
      <c r="P2" s="46"/>
      <c r="Q2" s="46"/>
      <c r="R2" s="2"/>
      <c r="S2" s="2"/>
      <c r="T2" s="2"/>
      <c r="V2" s="46"/>
      <c r="W2" s="46"/>
      <c r="X2" s="46"/>
      <c r="Y2" s="2"/>
      <c r="Z2" s="2"/>
      <c r="AA2" s="2"/>
    </row>
    <row r="3" spans="1:27" s="35" customFormat="1" ht="22.5">
      <c r="A3" s="47" t="s">
        <v>63</v>
      </c>
      <c r="B3" s="47"/>
      <c r="C3" s="47"/>
      <c r="D3" s="3"/>
      <c r="E3" s="3"/>
      <c r="F3" s="3"/>
      <c r="H3" s="47" t="s">
        <v>63</v>
      </c>
      <c r="I3" s="47"/>
      <c r="J3" s="47"/>
      <c r="K3" s="3"/>
      <c r="L3" s="3"/>
      <c r="M3" s="3"/>
      <c r="O3" s="47" t="s">
        <v>63</v>
      </c>
      <c r="P3" s="47"/>
      <c r="Q3" s="47"/>
      <c r="R3" s="3"/>
      <c r="S3" s="3"/>
      <c r="T3" s="3"/>
      <c r="V3" s="47" t="s">
        <v>68</v>
      </c>
      <c r="W3" s="47"/>
      <c r="X3" s="47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38"/>
      <c r="I4" s="4"/>
      <c r="J4" s="4"/>
      <c r="K4" s="3"/>
      <c r="L4" s="3"/>
      <c r="M4" s="3"/>
      <c r="O4" s="38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8" t="s">
        <v>36</v>
      </c>
      <c r="C5" s="48"/>
      <c r="D5" s="48"/>
      <c r="E5" s="5"/>
      <c r="F5" s="5"/>
      <c r="H5" s="4"/>
      <c r="I5" s="48" t="s">
        <v>37</v>
      </c>
      <c r="J5" s="48"/>
      <c r="K5" s="48"/>
      <c r="L5" s="5"/>
      <c r="M5" s="5"/>
      <c r="O5" s="4"/>
      <c r="P5" s="48" t="s">
        <v>38</v>
      </c>
      <c r="Q5" s="48"/>
      <c r="R5" s="48"/>
      <c r="S5" s="5"/>
      <c r="T5" s="5"/>
      <c r="V5" s="4"/>
      <c r="W5" s="48"/>
      <c r="X5" s="48"/>
      <c r="Y5" s="48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'[2]BP JAN '!$D$5</f>
        <v>530.65</v>
      </c>
      <c r="E8" s="11"/>
      <c r="F8" s="39">
        <f>'[2]BP JAN '!$E$46</f>
        <v>11.251800000000001</v>
      </c>
      <c r="G8" s="34"/>
      <c r="H8" s="11"/>
      <c r="I8" s="11"/>
      <c r="J8" s="11"/>
      <c r="K8" s="39">
        <f>'[2]BP FEB '!$D$5</f>
        <v>598.42</v>
      </c>
      <c r="L8" s="11"/>
      <c r="M8" s="39">
        <f>'[2]BP FEB '!$E$46</f>
        <v>13.6843</v>
      </c>
      <c r="N8" s="34"/>
      <c r="O8" s="11"/>
      <c r="P8" s="11"/>
      <c r="Q8" s="11"/>
      <c r="R8" s="39">
        <f>'[2]BP MAR'!$D$5</f>
        <v>823.76</v>
      </c>
      <c r="S8" s="41"/>
      <c r="T8" s="39">
        <f>'[2]BP MAR'!$E$46</f>
        <v>15.8907</v>
      </c>
      <c r="V8" s="11"/>
      <c r="W8" s="11"/>
      <c r="X8" s="11"/>
      <c r="Y8" s="12">
        <f>D8+K8+R8</f>
        <v>1952.83</v>
      </c>
      <c r="Z8" s="11"/>
      <c r="AA8" s="39">
        <f>F8+M8+T8</f>
        <v>40.826800000000006</v>
      </c>
    </row>
    <row r="9" spans="1:27" ht="18">
      <c r="A9" s="13" t="s">
        <v>4</v>
      </c>
      <c r="B9" s="14">
        <v>1475</v>
      </c>
      <c r="C9" s="15">
        <f>B9/B$42</f>
        <v>0.7000474608448031</v>
      </c>
      <c r="D9" s="16">
        <f>D$8*C9</f>
        <v>371.48018509729474</v>
      </c>
      <c r="E9" s="17"/>
      <c r="F9" s="16"/>
      <c r="G9" s="34"/>
      <c r="H9" s="13" t="s">
        <v>4</v>
      </c>
      <c r="I9" s="14">
        <v>1746</v>
      </c>
      <c r="J9" s="15">
        <f>I9/I$42</f>
        <v>0.6807017543859649</v>
      </c>
      <c r="K9" s="16">
        <f>K$8*J9</f>
        <v>407.3455438596491</v>
      </c>
      <c r="L9" s="17"/>
      <c r="M9" s="16"/>
      <c r="N9" s="34"/>
      <c r="O9" s="13" t="s">
        <v>4</v>
      </c>
      <c r="P9" s="14">
        <v>2037</v>
      </c>
      <c r="Q9" s="15">
        <f>P9/P$42</f>
        <v>0.6641669383762635</v>
      </c>
      <c r="R9" s="16">
        <f>R$8*Q9</f>
        <v>547.1141571568309</v>
      </c>
      <c r="S9" s="17"/>
      <c r="T9" s="16"/>
      <c r="V9" s="13" t="s">
        <v>4</v>
      </c>
      <c r="W9" s="14">
        <f>SUM(B9+I9+P9)</f>
        <v>5258</v>
      </c>
      <c r="X9" s="15">
        <f>W9/W$42</f>
        <v>0.6794159452125598</v>
      </c>
      <c r="Y9" s="16">
        <f>Y$8*X9</f>
        <v>1326.783840289443</v>
      </c>
      <c r="Z9" s="17"/>
      <c r="AA9" s="16"/>
    </row>
    <row r="10" spans="1:27" ht="18">
      <c r="A10" s="13" t="s">
        <v>5</v>
      </c>
      <c r="B10" s="14">
        <v>365</v>
      </c>
      <c r="C10" s="15">
        <f aca="true" t="shared" si="0" ref="C10:C16">B10/B$42</f>
        <v>0.17323208353108685</v>
      </c>
      <c r="D10" s="16">
        <f aca="true" t="shared" si="1" ref="D10:D16">D$8*C10</f>
        <v>91.92560512577123</v>
      </c>
      <c r="E10" s="17"/>
      <c r="F10" s="16"/>
      <c r="G10" s="34"/>
      <c r="H10" s="13" t="s">
        <v>5</v>
      </c>
      <c r="I10" s="14">
        <v>383</v>
      </c>
      <c r="J10" s="15">
        <f aca="true" t="shared" si="2" ref="J10:J16">I10/I$42</f>
        <v>0.149317738791423</v>
      </c>
      <c r="K10" s="16">
        <f aca="true" t="shared" si="3" ref="K10:K16">K$8*J10</f>
        <v>89.35472124756333</v>
      </c>
      <c r="L10" s="17"/>
      <c r="M10" s="16"/>
      <c r="N10" s="34"/>
      <c r="O10" s="13" t="s">
        <v>5</v>
      </c>
      <c r="P10" s="14">
        <v>508</v>
      </c>
      <c r="Q10" s="15">
        <f aca="true" t="shared" si="4" ref="Q10:Q16">P10/P$42</f>
        <v>0.16563417019889143</v>
      </c>
      <c r="R10" s="16">
        <f aca="true" t="shared" si="5" ref="R10:R16">R$8*Q10</f>
        <v>136.4428040430388</v>
      </c>
      <c r="S10" s="17"/>
      <c r="T10" s="16"/>
      <c r="V10" s="13" t="s">
        <v>5</v>
      </c>
      <c r="W10" s="14">
        <f aca="true" t="shared" si="6" ref="W10:W18">SUM(B10+I10+P10)</f>
        <v>1256</v>
      </c>
      <c r="X10" s="15">
        <f aca="true" t="shared" si="7" ref="X10:X16">W10/W$42</f>
        <v>0.16229487013826074</v>
      </c>
      <c r="Y10" s="16">
        <f aca="true" t="shared" si="8" ref="Y10:Y16">Y$8*X10</f>
        <v>316.93429125209974</v>
      </c>
      <c r="Z10" s="17"/>
      <c r="AA10" s="16"/>
    </row>
    <row r="11" spans="1:27" ht="18">
      <c r="A11" s="18" t="s">
        <v>6</v>
      </c>
      <c r="B11" s="14">
        <v>121</v>
      </c>
      <c r="C11" s="15">
        <f t="shared" si="0"/>
        <v>0.05742762221167537</v>
      </c>
      <c r="D11" s="16">
        <f t="shared" si="1"/>
        <v>30.473967726625535</v>
      </c>
      <c r="E11" s="17"/>
      <c r="F11" s="16"/>
      <c r="G11" s="34"/>
      <c r="H11" s="18" t="s">
        <v>6</v>
      </c>
      <c r="I11" s="14">
        <v>157</v>
      </c>
      <c r="J11" s="15">
        <f t="shared" si="2"/>
        <v>0.061208576998050684</v>
      </c>
      <c r="K11" s="16">
        <f t="shared" si="3"/>
        <v>36.62843664717349</v>
      </c>
      <c r="L11" s="17"/>
      <c r="M11" s="16"/>
      <c r="N11" s="34"/>
      <c r="O11" s="18" t="s">
        <v>6</v>
      </c>
      <c r="P11" s="14">
        <v>163</v>
      </c>
      <c r="Q11" s="15">
        <f t="shared" si="4"/>
        <v>0.053146397130746655</v>
      </c>
      <c r="R11" s="16">
        <f t="shared" si="5"/>
        <v>43.77987610042386</v>
      </c>
      <c r="S11" s="17"/>
      <c r="T11" s="16"/>
      <c r="V11" s="18" t="s">
        <v>6</v>
      </c>
      <c r="W11" s="14">
        <f t="shared" si="6"/>
        <v>441</v>
      </c>
      <c r="X11" s="15">
        <f t="shared" si="7"/>
        <v>0.05698410647370461</v>
      </c>
      <c r="Y11" s="16">
        <f t="shared" si="8"/>
        <v>111.28027264504458</v>
      </c>
      <c r="Z11" s="17"/>
      <c r="AA11" s="16"/>
    </row>
    <row r="12" spans="1:27" ht="18">
      <c r="A12" s="18" t="s">
        <v>7</v>
      </c>
      <c r="B12" s="14">
        <v>25</v>
      </c>
      <c r="C12" s="15">
        <f t="shared" si="0"/>
        <v>0.011865211200759373</v>
      </c>
      <c r="D12" s="16">
        <f t="shared" si="1"/>
        <v>6.296274323682961</v>
      </c>
      <c r="E12" s="17"/>
      <c r="F12" s="16"/>
      <c r="G12" s="34"/>
      <c r="H12" s="18" t="s">
        <v>7</v>
      </c>
      <c r="I12" s="14">
        <v>50</v>
      </c>
      <c r="J12" s="15">
        <f t="shared" si="2"/>
        <v>0.01949317738791423</v>
      </c>
      <c r="K12" s="16">
        <f t="shared" si="3"/>
        <v>11.665107212475633</v>
      </c>
      <c r="L12" s="17"/>
      <c r="M12" s="16"/>
      <c r="N12" s="34"/>
      <c r="O12" s="18" t="s">
        <v>7</v>
      </c>
      <c r="P12" s="14">
        <v>60</v>
      </c>
      <c r="Q12" s="15">
        <f t="shared" si="4"/>
        <v>0.019563090968373</v>
      </c>
      <c r="R12" s="16">
        <f t="shared" si="5"/>
        <v>16.115291816106943</v>
      </c>
      <c r="S12" s="17"/>
      <c r="T12" s="16"/>
      <c r="V12" s="18" t="s">
        <v>7</v>
      </c>
      <c r="W12" s="14">
        <f t="shared" si="6"/>
        <v>135</v>
      </c>
      <c r="X12" s="15">
        <f t="shared" si="7"/>
        <v>0.01744411422664427</v>
      </c>
      <c r="Y12" s="16">
        <f t="shared" si="8"/>
        <v>34.06538958521773</v>
      </c>
      <c r="Z12" s="17"/>
      <c r="AA12" s="16"/>
    </row>
    <row r="13" spans="1:27" ht="18">
      <c r="A13" s="18" t="s">
        <v>8</v>
      </c>
      <c r="B13" s="14">
        <v>26</v>
      </c>
      <c r="C13" s="15">
        <f t="shared" si="0"/>
        <v>0.012339819648789748</v>
      </c>
      <c r="D13" s="16">
        <f t="shared" si="1"/>
        <v>6.548125296630279</v>
      </c>
      <c r="E13" s="17"/>
      <c r="F13" s="16"/>
      <c r="G13" s="34"/>
      <c r="H13" s="18" t="s">
        <v>8</v>
      </c>
      <c r="I13" s="14">
        <v>66</v>
      </c>
      <c r="J13" s="15">
        <f t="shared" si="2"/>
        <v>0.025730994152046785</v>
      </c>
      <c r="K13" s="16">
        <f t="shared" si="3"/>
        <v>15.397941520467835</v>
      </c>
      <c r="L13" s="17"/>
      <c r="M13" s="16"/>
      <c r="N13" s="34"/>
      <c r="O13" s="18" t="s">
        <v>8</v>
      </c>
      <c r="P13" s="14">
        <v>70</v>
      </c>
      <c r="Q13" s="15">
        <f t="shared" si="4"/>
        <v>0.022823606129768505</v>
      </c>
      <c r="R13" s="16">
        <f t="shared" si="5"/>
        <v>18.801173785458104</v>
      </c>
      <c r="S13" s="17"/>
      <c r="T13" s="16"/>
      <c r="V13" s="18" t="s">
        <v>8</v>
      </c>
      <c r="W13" s="14">
        <f t="shared" si="6"/>
        <v>162</v>
      </c>
      <c r="X13" s="15">
        <f t="shared" si="7"/>
        <v>0.020932937071973124</v>
      </c>
      <c r="Y13" s="16">
        <f t="shared" si="8"/>
        <v>40.87846750226127</v>
      </c>
      <c r="Z13" s="17"/>
      <c r="AA13" s="16"/>
    </row>
    <row r="14" spans="1:27" ht="18">
      <c r="A14" s="13" t="s">
        <v>9</v>
      </c>
      <c r="B14" s="14">
        <v>25</v>
      </c>
      <c r="C14" s="15">
        <f t="shared" si="0"/>
        <v>0.011865211200759373</v>
      </c>
      <c r="D14" s="16">
        <f t="shared" si="1"/>
        <v>6.296274323682961</v>
      </c>
      <c r="E14" s="17"/>
      <c r="F14" s="16"/>
      <c r="G14" s="34"/>
      <c r="H14" s="13" t="s">
        <v>9</v>
      </c>
      <c r="I14" s="14">
        <v>39</v>
      </c>
      <c r="J14" s="15">
        <f t="shared" si="2"/>
        <v>0.0152046783625731</v>
      </c>
      <c r="K14" s="16">
        <f t="shared" si="3"/>
        <v>9.098783625730993</v>
      </c>
      <c r="L14" s="17"/>
      <c r="M14" s="16"/>
      <c r="N14" s="34"/>
      <c r="O14" s="13" t="s">
        <v>9</v>
      </c>
      <c r="P14" s="14">
        <v>49</v>
      </c>
      <c r="Q14" s="15">
        <f t="shared" si="4"/>
        <v>0.015976524290837953</v>
      </c>
      <c r="R14" s="16">
        <f t="shared" si="5"/>
        <v>13.160821649820672</v>
      </c>
      <c r="S14" s="17"/>
      <c r="T14" s="16"/>
      <c r="V14" s="13" t="s">
        <v>9</v>
      </c>
      <c r="W14" s="14">
        <f t="shared" si="6"/>
        <v>113</v>
      </c>
      <c r="X14" s="15">
        <f t="shared" si="7"/>
        <v>0.014601369686005944</v>
      </c>
      <c r="Y14" s="16">
        <f t="shared" si="8"/>
        <v>28.513992763922985</v>
      </c>
      <c r="Z14" s="17"/>
      <c r="AA14" s="16"/>
    </row>
    <row r="15" spans="1:27" ht="18">
      <c r="A15" s="18" t="s">
        <v>10</v>
      </c>
      <c r="B15" s="14">
        <v>17</v>
      </c>
      <c r="C15" s="15">
        <f t="shared" si="0"/>
        <v>0.008068343616516375</v>
      </c>
      <c r="D15" s="16">
        <f t="shared" si="1"/>
        <v>4.2814665401044145</v>
      </c>
      <c r="E15" s="17"/>
      <c r="F15" s="16"/>
      <c r="G15" s="34"/>
      <c r="H15" s="18" t="s">
        <v>10</v>
      </c>
      <c r="I15" s="14">
        <v>38</v>
      </c>
      <c r="J15" s="15">
        <f t="shared" si="2"/>
        <v>0.014814814814814815</v>
      </c>
      <c r="K15" s="16">
        <f t="shared" si="3"/>
        <v>8.865481481481481</v>
      </c>
      <c r="L15" s="17"/>
      <c r="M15" s="16"/>
      <c r="N15" s="34"/>
      <c r="O15" s="18" t="s">
        <v>10</v>
      </c>
      <c r="P15" s="14">
        <v>42</v>
      </c>
      <c r="Q15" s="15">
        <f t="shared" si="4"/>
        <v>0.013694163677861103</v>
      </c>
      <c r="R15" s="16">
        <f t="shared" si="5"/>
        <v>11.280704271274862</v>
      </c>
      <c r="S15" s="17"/>
      <c r="T15" s="16"/>
      <c r="V15" s="18" t="s">
        <v>10</v>
      </c>
      <c r="W15" s="14">
        <f t="shared" si="6"/>
        <v>97</v>
      </c>
      <c r="X15" s="15">
        <f t="shared" si="7"/>
        <v>0.012533919110996253</v>
      </c>
      <c r="Y15" s="16">
        <f t="shared" si="8"/>
        <v>24.47661325752681</v>
      </c>
      <c r="Z15" s="17"/>
      <c r="AA15" s="16"/>
    </row>
    <row r="16" spans="1:27" ht="18">
      <c r="A16" s="18" t="s">
        <v>11</v>
      </c>
      <c r="B16" s="14">
        <v>10</v>
      </c>
      <c r="C16" s="15">
        <f t="shared" si="0"/>
        <v>0.004746084480303749</v>
      </c>
      <c r="D16" s="16">
        <f t="shared" si="1"/>
        <v>2.5185097294731844</v>
      </c>
      <c r="E16" s="17"/>
      <c r="F16" s="16"/>
      <c r="G16" s="34"/>
      <c r="H16" s="18" t="s">
        <v>11</v>
      </c>
      <c r="I16" s="14">
        <v>16</v>
      </c>
      <c r="J16" s="15">
        <f t="shared" si="2"/>
        <v>0.006237816764132553</v>
      </c>
      <c r="K16" s="16">
        <f t="shared" si="3"/>
        <v>3.7328343079922024</v>
      </c>
      <c r="L16" s="17"/>
      <c r="M16" s="16"/>
      <c r="N16" s="34"/>
      <c r="O16" s="18" t="s">
        <v>11</v>
      </c>
      <c r="P16" s="14">
        <v>17</v>
      </c>
      <c r="Q16" s="15">
        <f t="shared" si="4"/>
        <v>0.005542875774372351</v>
      </c>
      <c r="R16" s="16">
        <f t="shared" si="5"/>
        <v>4.565999347896968</v>
      </c>
      <c r="S16" s="17"/>
      <c r="T16" s="16"/>
      <c r="V16" s="18" t="s">
        <v>11</v>
      </c>
      <c r="W16" s="14">
        <f t="shared" si="6"/>
        <v>43</v>
      </c>
      <c r="X16" s="15">
        <f t="shared" si="7"/>
        <v>0.005556273420338545</v>
      </c>
      <c r="Y16" s="16">
        <f t="shared" si="8"/>
        <v>10.85045742343972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2064</v>
      </c>
      <c r="C18" s="15">
        <f>SUM(C9:C17)</f>
        <v>0.979591836734694</v>
      </c>
      <c r="D18" s="17"/>
      <c r="E18" s="21">
        <f>D$8*C18</f>
        <v>519.8204081632654</v>
      </c>
      <c r="F18" s="21">
        <f>F$8*C18</f>
        <v>11.022171428571431</v>
      </c>
      <c r="G18" s="34"/>
      <c r="H18" s="19" t="s">
        <v>30</v>
      </c>
      <c r="I18" s="20">
        <f>SUM(I9:I17)</f>
        <v>2495</v>
      </c>
      <c r="J18" s="15">
        <f>SUM(J9:J17)</f>
        <v>0.9727095516569202</v>
      </c>
      <c r="K18" s="17"/>
      <c r="L18" s="21">
        <f>K$8*J18</f>
        <v>582.0888499025341</v>
      </c>
      <c r="M18" s="21">
        <f>M$8*J18</f>
        <v>13.310849317738793</v>
      </c>
      <c r="N18" s="34"/>
      <c r="O18" s="19" t="s">
        <v>30</v>
      </c>
      <c r="P18" s="20">
        <f>SUM(P9:P17)</f>
        <v>2946</v>
      </c>
      <c r="Q18" s="15">
        <f>SUM(Q9:Q17)</f>
        <v>0.9605477665471146</v>
      </c>
      <c r="R18" s="17"/>
      <c r="S18" s="21">
        <f>R$8*Q18</f>
        <v>791.2608281708511</v>
      </c>
      <c r="T18" s="21">
        <f>T$8*Q18</f>
        <v>15.263776393870234</v>
      </c>
      <c r="V18" s="19" t="s">
        <v>30</v>
      </c>
      <c r="W18" s="14">
        <f t="shared" si="6"/>
        <v>7505</v>
      </c>
      <c r="X18" s="15">
        <f>SUM(X9:X17)</f>
        <v>0.9697635353404831</v>
      </c>
      <c r="Y18" s="17"/>
      <c r="Z18" s="21">
        <f>Y$8*X18</f>
        <v>1893.7833247189556</v>
      </c>
      <c r="AA18" s="21">
        <f>AA$8*X18</f>
        <v>39.59234190463884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1</v>
      </c>
      <c r="C20" s="15">
        <f>B20/B$42</f>
        <v>0.00047460844803037496</v>
      </c>
      <c r="D20" s="16">
        <f>D$8*C20</f>
        <v>0.25185097294731845</v>
      </c>
      <c r="E20" s="17"/>
      <c r="F20" s="16">
        <f>F8*C20</f>
        <v>0.005340199335548174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52</v>
      </c>
      <c r="Q20" s="15">
        <f>P20/P$42</f>
        <v>0.016954678839256603</v>
      </c>
      <c r="R20" s="16">
        <f>R$8*Q20</f>
        <v>13.966586240626018</v>
      </c>
      <c r="S20" s="17"/>
      <c r="T20" s="36">
        <f>T$8*Q20</f>
        <v>0.2694217150309749</v>
      </c>
      <c r="V20" s="13" t="s">
        <v>26</v>
      </c>
      <c r="W20" s="14">
        <f>B20+I20+P20</f>
        <v>53</v>
      </c>
      <c r="X20" s="15">
        <f>W20/W$42</f>
        <v>0.006848430029719602</v>
      </c>
      <c r="Y20" s="16">
        <f>Y$8*X20</f>
        <v>13.373819614937329</v>
      </c>
      <c r="Z20" s="17"/>
      <c r="AA20" s="36">
        <f>AA$8*X20</f>
        <v>0.2795994831373563</v>
      </c>
    </row>
    <row r="21" spans="1:27" ht="18">
      <c r="A21" s="13" t="s">
        <v>12</v>
      </c>
      <c r="B21" s="14">
        <v>35</v>
      </c>
      <c r="C21" s="15">
        <f>B21/B$42</f>
        <v>0.016611295681063124</v>
      </c>
      <c r="D21" s="16">
        <f>D$8*C21</f>
        <v>8.814784053156146</v>
      </c>
      <c r="E21" s="17"/>
      <c r="F21" s="16">
        <f>F8*C21</f>
        <v>0.18690697674418608</v>
      </c>
      <c r="G21" s="34"/>
      <c r="H21" s="13" t="s">
        <v>12</v>
      </c>
      <c r="I21" s="14">
        <v>58</v>
      </c>
      <c r="J21" s="15">
        <f>I21/I$42</f>
        <v>0.022612085769980507</v>
      </c>
      <c r="K21" s="16">
        <f>K$8*J21</f>
        <v>13.531524366471734</v>
      </c>
      <c r="L21" s="17"/>
      <c r="M21" s="36">
        <f>M$8*J21</f>
        <v>0.30943056530214424</v>
      </c>
      <c r="N21" s="34"/>
      <c r="O21" s="13" t="s">
        <v>12</v>
      </c>
      <c r="P21" s="14">
        <v>61</v>
      </c>
      <c r="Q21" s="15">
        <f>P21/P$42</f>
        <v>0.019889142484512554</v>
      </c>
      <c r="R21" s="16">
        <f>R$8*Q21</f>
        <v>16.38388001304206</v>
      </c>
      <c r="S21" s="17"/>
      <c r="T21" s="36">
        <f>T$8*Q21</f>
        <v>0.31605239647864364</v>
      </c>
      <c r="V21" s="13" t="s">
        <v>12</v>
      </c>
      <c r="W21" s="14">
        <f>B21+I21+P21</f>
        <v>154</v>
      </c>
      <c r="X21" s="15">
        <f>W21/W$42</f>
        <v>0.01989921178446828</v>
      </c>
      <c r="Y21" s="16">
        <f>Y$8*X21</f>
        <v>38.859777749063184</v>
      </c>
      <c r="Z21" s="17"/>
      <c r="AA21" s="36">
        <f>AA$8*X21</f>
        <v>0.8124211396821296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36</v>
      </c>
      <c r="C23" s="15">
        <f>SUM(C20:C22)</f>
        <v>0.0170859041290935</v>
      </c>
      <c r="D23" s="16"/>
      <c r="E23" s="21">
        <f>D$8*C23</f>
        <v>9.066635026103464</v>
      </c>
      <c r="F23" s="21">
        <f>F$8*C23</f>
        <v>0.19224717607973424</v>
      </c>
      <c r="G23" s="34"/>
      <c r="H23" s="23" t="s">
        <v>31</v>
      </c>
      <c r="I23" s="14">
        <f>SUM(I20:I22)</f>
        <v>58</v>
      </c>
      <c r="J23" s="15">
        <f>SUM(J20:J22)</f>
        <v>0.022612085769980507</v>
      </c>
      <c r="K23" s="16"/>
      <c r="L23" s="21">
        <f>K$8*J23</f>
        <v>13.531524366471734</v>
      </c>
      <c r="M23" s="21">
        <f>SUM(M20:M22)</f>
        <v>0.30943056530214424</v>
      </c>
      <c r="N23" s="34"/>
      <c r="O23" s="23" t="s">
        <v>31</v>
      </c>
      <c r="P23" s="14">
        <f>SUM(P20:P22)</f>
        <v>113</v>
      </c>
      <c r="Q23" s="15">
        <f>SUM(Q20:Q22)</f>
        <v>0.036843821323769156</v>
      </c>
      <c r="R23" s="16"/>
      <c r="S23" s="21">
        <f>R$8*Q23</f>
        <v>30.35046625366808</v>
      </c>
      <c r="T23" s="21">
        <f>SUM(T20:T22)</f>
        <v>0.5854741115096185</v>
      </c>
      <c r="V23" s="23" t="s">
        <v>31</v>
      </c>
      <c r="W23" s="14">
        <f>SUM(W20:W22)</f>
        <v>207</v>
      </c>
      <c r="X23" s="15">
        <f>SUM(X20:X22)</f>
        <v>0.02674764181418788</v>
      </c>
      <c r="Y23" s="16"/>
      <c r="Z23" s="21">
        <f>Y$8*X23</f>
        <v>52.23359736400052</v>
      </c>
      <c r="AA23" s="21">
        <f>AA$8*X23</f>
        <v>1.092020622819486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0.00047460844803037496</v>
      </c>
      <c r="D25" s="16">
        <f aca="true" t="shared" si="10" ref="D25:D31">D$8*C25</f>
        <v>0.25185097294731845</v>
      </c>
      <c r="E25" s="17"/>
      <c r="F25" s="16">
        <f>F$8*C25</f>
        <v>0.005340199335548174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1</v>
      </c>
      <c r="Q25" s="15">
        <f aca="true" t="shared" si="13" ref="Q25:Q31">P25/P$42</f>
        <v>0.00032605151613955004</v>
      </c>
      <c r="R25" s="16">
        <f aca="true" t="shared" si="14" ref="R25:R31">R$8*Q25</f>
        <v>0.26858819693511576</v>
      </c>
      <c r="S25" s="17"/>
      <c r="T25" s="36">
        <f>T$8*Q25</f>
        <v>0.005181186827518748</v>
      </c>
      <c r="V25" s="13" t="s">
        <v>13</v>
      </c>
      <c r="W25" s="14">
        <f>B25+I25+P25</f>
        <v>2</v>
      </c>
      <c r="X25" s="15">
        <f aca="true" t="shared" si="15" ref="X25:X31">W25/W$42</f>
        <v>0.0002584313218762114</v>
      </c>
      <c r="Y25" s="16">
        <f aca="true" t="shared" si="16" ref="Y25:Y31">Y$8*X25</f>
        <v>0.5046724382995219</v>
      </c>
      <c r="Z25" s="17"/>
      <c r="AA25" s="36">
        <f>AA$8*X25</f>
        <v>0.010550923891975709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7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0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  <c r="AB30" t="s">
        <v>59</v>
      </c>
    </row>
    <row r="31" spans="1:27" ht="18">
      <c r="A31" s="13" t="s">
        <v>18</v>
      </c>
      <c r="B31" s="14">
        <v>2</v>
      </c>
      <c r="C31" s="15">
        <f t="shared" si="9"/>
        <v>0.0009492168960607499</v>
      </c>
      <c r="D31" s="16">
        <f t="shared" si="10"/>
        <v>0.5037019458946369</v>
      </c>
      <c r="E31" s="17"/>
      <c r="F31" s="16">
        <f>F$8*C31</f>
        <v>0.010680398671096348</v>
      </c>
      <c r="G31" s="34"/>
      <c r="H31" s="13" t="s">
        <v>18</v>
      </c>
      <c r="I31" s="14">
        <v>2</v>
      </c>
      <c r="J31" s="15">
        <f t="shared" si="11"/>
        <v>0.0007797270955165692</v>
      </c>
      <c r="K31" s="16">
        <f t="shared" si="12"/>
        <v>0.4666042884990253</v>
      </c>
      <c r="L31" s="17"/>
      <c r="M31" s="36">
        <f t="shared" si="17"/>
        <v>0.010670019493177387</v>
      </c>
      <c r="N31" s="34"/>
      <c r="O31" s="13" t="s">
        <v>18</v>
      </c>
      <c r="P31" s="14">
        <v>1</v>
      </c>
      <c r="Q31" s="15">
        <f t="shared" si="13"/>
        <v>0.00032605151613955004</v>
      </c>
      <c r="R31" s="16">
        <f t="shared" si="14"/>
        <v>0.26858819693511576</v>
      </c>
      <c r="S31" s="17"/>
      <c r="T31" s="36">
        <f t="shared" si="18"/>
        <v>0.005181186827518748</v>
      </c>
      <c r="V31" s="13" t="s">
        <v>18</v>
      </c>
      <c r="W31" s="14">
        <f t="shared" si="19"/>
        <v>5</v>
      </c>
      <c r="X31" s="15">
        <f t="shared" si="15"/>
        <v>0.0006460783046905285</v>
      </c>
      <c r="Y31" s="16">
        <f t="shared" si="16"/>
        <v>1.2616810957488047</v>
      </c>
      <c r="Z31" s="17"/>
      <c r="AA31" s="36">
        <f t="shared" si="20"/>
        <v>0.02637730972993927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0.0014238253440911248</v>
      </c>
      <c r="D33" s="16"/>
      <c r="E33" s="21">
        <f>D$8*C33</f>
        <v>0.7555529188419553</v>
      </c>
      <c r="F33" s="21">
        <f>F$8*C33</f>
        <v>0.01602059800664452</v>
      </c>
      <c r="G33" s="34"/>
      <c r="H33" s="24" t="s">
        <v>19</v>
      </c>
      <c r="I33" s="14">
        <f>SUM(I25:I32)</f>
        <v>2</v>
      </c>
      <c r="J33" s="15">
        <f>SUM(J25:J32)</f>
        <v>0.0007797270955165692</v>
      </c>
      <c r="K33" s="16"/>
      <c r="L33" s="21">
        <f>K$8*J33</f>
        <v>0.4666042884990253</v>
      </c>
      <c r="M33" s="21">
        <f>SUM(M25:M32)</f>
        <v>0.010670019493177387</v>
      </c>
      <c r="N33" s="34"/>
      <c r="O33" s="24" t="s">
        <v>19</v>
      </c>
      <c r="P33" s="14">
        <f>SUM(P25:P32)</f>
        <v>2</v>
      </c>
      <c r="Q33" s="15">
        <f>SUM(Q25:Q32)</f>
        <v>0.0006521030322791001</v>
      </c>
      <c r="R33" s="16"/>
      <c r="S33" s="21">
        <f>R$8*Q33</f>
        <v>0.5371763938702315</v>
      </c>
      <c r="T33" s="21">
        <f>SUM(T25:T32)</f>
        <v>0.010362373655037496</v>
      </c>
      <c r="V33" s="24" t="s">
        <v>19</v>
      </c>
      <c r="W33" s="14">
        <f>SUM(W25:W32)</f>
        <v>7</v>
      </c>
      <c r="X33" s="15">
        <f>SUM(X25:X32)</f>
        <v>0.0009045096265667399</v>
      </c>
      <c r="Y33" s="16"/>
      <c r="Z33" s="21">
        <f>Y$8*X33</f>
        <v>1.7663535340483265</v>
      </c>
      <c r="AA33" s="21">
        <f>AA$8*X33</f>
        <v>0.03692823362191498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3</v>
      </c>
      <c r="C36" s="15">
        <f>B36/B$42</f>
        <v>0.0014238253440911248</v>
      </c>
      <c r="D36" s="16">
        <f>D$8*C36</f>
        <v>0.7555529188419553</v>
      </c>
      <c r="E36" s="17"/>
      <c r="F36" s="16">
        <f>F$8*C36</f>
        <v>0.01602059800664452</v>
      </c>
      <c r="G36" s="34"/>
      <c r="H36" s="13" t="s">
        <v>21</v>
      </c>
      <c r="I36" s="14">
        <v>4</v>
      </c>
      <c r="J36" s="15">
        <f>I36/I$42</f>
        <v>0.0015594541910331384</v>
      </c>
      <c r="K36" s="16">
        <f>K$8*J36</f>
        <v>0.9332085769980506</v>
      </c>
      <c r="L36" s="17"/>
      <c r="M36" s="36">
        <f>M$8*J36</f>
        <v>0.021340038986354774</v>
      </c>
      <c r="N36" s="34"/>
      <c r="O36" s="13" t="s">
        <v>21</v>
      </c>
      <c r="P36" s="14">
        <v>2</v>
      </c>
      <c r="Q36" s="15">
        <f>P36/P$42</f>
        <v>0.0006521030322791001</v>
      </c>
      <c r="R36" s="16">
        <f>R$8*Q36</f>
        <v>0.5371763938702315</v>
      </c>
      <c r="S36" s="17"/>
      <c r="T36" s="36">
        <f>T$8*Q36</f>
        <v>0.010362373655037496</v>
      </c>
      <c r="V36" s="13" t="s">
        <v>21</v>
      </c>
      <c r="W36" s="14">
        <f>B36+I36+P36</f>
        <v>9</v>
      </c>
      <c r="X36" s="15">
        <f>W36/W$42</f>
        <v>0.0011629409484429512</v>
      </c>
      <c r="Y36" s="16">
        <f>Y$8*X36</f>
        <v>2.2710259723478483</v>
      </c>
      <c r="Z36" s="17"/>
      <c r="AA36" s="36">
        <f>AA$8*X36</f>
        <v>0.04747915751389069</v>
      </c>
    </row>
    <row r="37" spans="1:27" ht="18">
      <c r="A37" s="13" t="s">
        <v>22</v>
      </c>
      <c r="B37" s="14">
        <v>1</v>
      </c>
      <c r="C37" s="15">
        <f>B37/B$42</f>
        <v>0.00047460844803037496</v>
      </c>
      <c r="D37" s="16">
        <f>D$8*C37</f>
        <v>0.25185097294731845</v>
      </c>
      <c r="E37" s="17"/>
      <c r="F37" s="16">
        <f>F$8*C37</f>
        <v>0.005340199335548174</v>
      </c>
      <c r="G37" s="34"/>
      <c r="H37" s="13" t="s">
        <v>22</v>
      </c>
      <c r="I37" s="14">
        <v>6</v>
      </c>
      <c r="J37" s="15">
        <f>I37/I$42</f>
        <v>0.0023391812865497076</v>
      </c>
      <c r="K37" s="16">
        <f>K$8*J37</f>
        <v>1.399812865497076</v>
      </c>
      <c r="L37" s="17"/>
      <c r="M37" s="36">
        <f>M$8*J37</f>
        <v>0.032010058479532165</v>
      </c>
      <c r="N37" s="34"/>
      <c r="O37" s="13" t="s">
        <v>22</v>
      </c>
      <c r="P37" s="14">
        <v>4</v>
      </c>
      <c r="Q37" s="15">
        <f>P37/P$42</f>
        <v>0.0013042060645582002</v>
      </c>
      <c r="R37" s="16">
        <f>R$8*Q37</f>
        <v>1.074352787740463</v>
      </c>
      <c r="S37" s="17"/>
      <c r="T37" s="36">
        <f>T$8*Q37</f>
        <v>0.02072474731007499</v>
      </c>
      <c r="V37" s="13" t="s">
        <v>22</v>
      </c>
      <c r="W37" s="14">
        <f>B37+I37+P37</f>
        <v>11</v>
      </c>
      <c r="X37" s="15">
        <f>W37/W$42</f>
        <v>0.0014213722703191626</v>
      </c>
      <c r="Y37" s="16">
        <f>Y$8*X37</f>
        <v>2.77569841064737</v>
      </c>
      <c r="Z37" s="17"/>
      <c r="AA37" s="36">
        <f>AA$8*X37</f>
        <v>0.0580300814058664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40">
        <f>SUM(D9:D38)</f>
        <v>530.6499999999999</v>
      </c>
      <c r="E39" s="17"/>
      <c r="F39" s="16"/>
      <c r="G39" s="34"/>
      <c r="H39" s="13"/>
      <c r="I39" s="14"/>
      <c r="J39" s="15"/>
      <c r="K39" s="40">
        <f>SUM(K9:K38)</f>
        <v>598.4200000000002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4</v>
      </c>
      <c r="C40" s="15">
        <f>SUM(C35:C39)</f>
        <v>0.0018984337921214998</v>
      </c>
      <c r="D40" s="17"/>
      <c r="E40" s="21">
        <f>D$8*C40</f>
        <v>1.0074038917892738</v>
      </c>
      <c r="F40" s="21">
        <f>F$8*C40</f>
        <v>0.021360797342192695</v>
      </c>
      <c r="G40" s="34"/>
      <c r="H40" s="24" t="s">
        <v>24</v>
      </c>
      <c r="I40" s="14">
        <f>SUM(I35:I39)</f>
        <v>10</v>
      </c>
      <c r="J40" s="15">
        <f>SUM(J35:J39)</f>
        <v>0.003898635477582846</v>
      </c>
      <c r="K40" s="17"/>
      <c r="L40" s="21">
        <f>K$8*J40</f>
        <v>2.3330214424951263</v>
      </c>
      <c r="M40" s="21">
        <f>SUM(M35:M38)</f>
        <v>0.05335009746588694</v>
      </c>
      <c r="N40" s="34"/>
      <c r="O40" s="24" t="s">
        <v>24</v>
      </c>
      <c r="P40" s="14">
        <f>SUM(P35:P39)</f>
        <v>6</v>
      </c>
      <c r="Q40" s="15">
        <f>SUM(Q35:Q39)</f>
        <v>0.0019563090968373</v>
      </c>
      <c r="R40" s="17"/>
      <c r="S40" s="21">
        <f>R$8*Q40</f>
        <v>1.6115291816106943</v>
      </c>
      <c r="T40" s="21">
        <f>SUM(T36:T39)</f>
        <v>0.031087120965112486</v>
      </c>
      <c r="V40" s="24" t="s">
        <v>24</v>
      </c>
      <c r="W40" s="14">
        <f>SUM(W35:W39)</f>
        <v>20</v>
      </c>
      <c r="X40" s="15">
        <f>SUM(X35:X39)</f>
        <v>0.002584313218762114</v>
      </c>
      <c r="Y40" s="17"/>
      <c r="Z40" s="21">
        <f>Y$8*X40</f>
        <v>5.046724382995219</v>
      </c>
      <c r="AA40" s="21">
        <f>AA$8*X40</f>
        <v>0.10550923891975708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2107</v>
      </c>
      <c r="C42" s="27">
        <v>1</v>
      </c>
      <c r="D42" s="28">
        <f>D8</f>
        <v>530.65</v>
      </c>
      <c r="E42" s="28">
        <f>SUM(E17:E41)</f>
        <v>530.6500000000001</v>
      </c>
      <c r="F42" s="28">
        <f>SUM(F18+F23+F33+F40)</f>
        <v>11.251800000000001</v>
      </c>
      <c r="G42" s="34"/>
      <c r="H42" s="25" t="s">
        <v>32</v>
      </c>
      <c r="I42" s="26">
        <f>SUM(I18+I23+I33+I40)</f>
        <v>2565</v>
      </c>
      <c r="J42" s="27">
        <f>J18+J23+J33+J40</f>
        <v>1</v>
      </c>
      <c r="K42" s="28">
        <f>K8</f>
        <v>598.42</v>
      </c>
      <c r="L42" s="28">
        <f>SUM(L9:L41)</f>
        <v>598.4200000000001</v>
      </c>
      <c r="M42" s="28">
        <f>SUM(M18+M23+M33+M40)</f>
        <v>13.684300000000002</v>
      </c>
      <c r="N42" s="34"/>
      <c r="O42" s="25" t="s">
        <v>32</v>
      </c>
      <c r="P42" s="26">
        <f>SUM(P18+P23+P33+P40)</f>
        <v>3067</v>
      </c>
      <c r="Q42" s="27">
        <f>Q18+Q23+Q33+Q40</f>
        <v>1.0000000000000002</v>
      </c>
      <c r="R42" s="28">
        <f>SUM(R9:R41)</f>
        <v>823.7600000000001</v>
      </c>
      <c r="S42" s="28">
        <f>SUM(S9:S41)</f>
        <v>823.7600000000001</v>
      </c>
      <c r="T42" s="28">
        <f>SUM(T18+T23+T33+T40)</f>
        <v>15.890700000000004</v>
      </c>
      <c r="V42" s="25" t="s">
        <v>32</v>
      </c>
      <c r="W42" s="26">
        <f>SUM(W40,W33,W23,W18)</f>
        <v>7739</v>
      </c>
      <c r="X42" s="27">
        <f>X18+X23+X33+X40</f>
        <v>0.9999999999999998</v>
      </c>
      <c r="Y42" s="28">
        <f>SUM(Y9:Y41)</f>
        <v>1952.83</v>
      </c>
      <c r="Z42" s="28">
        <f>SUM(Z9:Z41)</f>
        <v>1952.8299999999997</v>
      </c>
      <c r="AA42" s="28">
        <f>SUM(AA18+AA23+AA33+AA40)</f>
        <v>40.8268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'[2]BP JAN '!$D$7</f>
        <v>2953.7400000000002</v>
      </c>
      <c r="F44" s="6"/>
      <c r="G44" s="34"/>
      <c r="H44" s="13" t="s">
        <v>34</v>
      </c>
      <c r="I44" s="31"/>
      <c r="J44" s="31"/>
      <c r="K44" s="31"/>
      <c r="L44" s="28">
        <f>'[2]BP FEB '!$D$44</f>
        <v>2783.1300000000006</v>
      </c>
      <c r="M44" s="6"/>
      <c r="N44" s="34"/>
      <c r="O44" s="13" t="s">
        <v>34</v>
      </c>
      <c r="P44" s="31"/>
      <c r="Q44" s="31"/>
      <c r="R44" s="31"/>
      <c r="S44" s="28">
        <f>'[2]BP MAR'!$D$7</f>
        <v>3096.6800000000003</v>
      </c>
      <c r="T44" s="6"/>
      <c r="V44" s="13" t="s">
        <v>34</v>
      </c>
      <c r="W44" s="31"/>
      <c r="X44" s="31"/>
      <c r="Y44" s="31"/>
      <c r="Z44" s="28">
        <f>E44+L44+S44</f>
        <v>8833.550000000001</v>
      </c>
      <c r="AA44" s="6"/>
    </row>
    <row r="45" spans="1:27" ht="15.75">
      <c r="A45" s="32" t="s">
        <v>48</v>
      </c>
      <c r="B45" s="28">
        <f>'[2]BP JAN '!$D$6</f>
        <v>2423.09</v>
      </c>
      <c r="C45" s="33"/>
      <c r="D45" s="31"/>
      <c r="E45" s="28"/>
      <c r="F45" s="6"/>
      <c r="G45" s="34"/>
      <c r="H45" s="32" t="s">
        <v>49</v>
      </c>
      <c r="I45" s="28">
        <f>'[2]BP FEB '!$D$6</f>
        <v>2052.41</v>
      </c>
      <c r="J45" s="33"/>
      <c r="K45" s="31"/>
      <c r="L45" s="28"/>
      <c r="M45" s="6"/>
      <c r="N45" s="34"/>
      <c r="O45" s="32" t="s">
        <v>50</v>
      </c>
      <c r="P45" s="28">
        <f>'[2]BP MAR'!$D$6</f>
        <v>2272.92</v>
      </c>
      <c r="Q45" s="33"/>
      <c r="R45" s="31"/>
      <c r="S45" s="28"/>
      <c r="T45" s="6"/>
      <c r="V45" s="32" t="s">
        <v>60</v>
      </c>
      <c r="W45" s="26">
        <f>B45+I45+P45</f>
        <v>6748.42</v>
      </c>
      <c r="X45" s="33"/>
      <c r="Y45" s="31"/>
      <c r="Z45" s="28"/>
      <c r="AA45" s="6"/>
    </row>
  </sheetData>
  <sheetProtection/>
  <mergeCells count="16">
    <mergeCell ref="H1:J1"/>
    <mergeCell ref="H2:J2"/>
    <mergeCell ref="H3:J3"/>
    <mergeCell ref="I5:K5"/>
    <mergeCell ref="A1:C1"/>
    <mergeCell ref="A2:C2"/>
    <mergeCell ref="A3:C3"/>
    <mergeCell ref="B5:D5"/>
    <mergeCell ref="V1:X1"/>
    <mergeCell ref="V2:X2"/>
    <mergeCell ref="V3:X3"/>
    <mergeCell ref="W5:Y5"/>
    <mergeCell ref="O1:Q1"/>
    <mergeCell ref="O2:Q2"/>
    <mergeCell ref="O3:Q3"/>
    <mergeCell ref="P5:R5"/>
  </mergeCells>
  <printOptions horizontalCentered="1"/>
  <pageMargins left="0" right="0" top="0" bottom="0" header="0.5" footer="0.5"/>
  <pageSetup fitToHeight="1" fitToWidth="1" horizontalDpi="600" verticalDpi="600" orientation="portrait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zoomScalePageLayoutView="0" workbookViewId="0" topLeftCell="A22">
      <selection activeCell="V45" sqref="V1:AA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6" t="s">
        <v>0</v>
      </c>
      <c r="B1" s="46"/>
      <c r="C1" s="46"/>
      <c r="D1" s="2"/>
      <c r="E1" s="2"/>
      <c r="F1" s="2"/>
      <c r="H1" s="46" t="s">
        <v>0</v>
      </c>
      <c r="I1" s="46"/>
      <c r="J1" s="46"/>
      <c r="K1" s="2"/>
      <c r="L1" s="2"/>
      <c r="M1" s="2"/>
      <c r="O1" s="46" t="s">
        <v>0</v>
      </c>
      <c r="P1" s="46"/>
      <c r="Q1" s="46"/>
      <c r="R1" s="2"/>
      <c r="S1" s="2"/>
      <c r="T1" s="2"/>
      <c r="V1" s="46"/>
      <c r="W1" s="46"/>
      <c r="X1" s="46"/>
      <c r="Y1" s="2"/>
      <c r="Z1" s="2"/>
      <c r="AA1" s="2"/>
    </row>
    <row r="2" spans="1:27" ht="24">
      <c r="A2" s="46" t="s">
        <v>1</v>
      </c>
      <c r="B2" s="46"/>
      <c r="C2" s="46"/>
      <c r="D2" s="2"/>
      <c r="E2" s="2"/>
      <c r="F2" s="2"/>
      <c r="H2" s="46" t="s">
        <v>1</v>
      </c>
      <c r="I2" s="46"/>
      <c r="J2" s="46"/>
      <c r="K2" s="2"/>
      <c r="L2" s="2"/>
      <c r="M2" s="2"/>
      <c r="O2" s="46" t="s">
        <v>1</v>
      </c>
      <c r="P2" s="46"/>
      <c r="Q2" s="46"/>
      <c r="R2" s="2"/>
      <c r="S2" s="2"/>
      <c r="T2" s="2"/>
      <c r="V2" s="46"/>
      <c r="W2" s="46"/>
      <c r="X2" s="46"/>
      <c r="Y2" s="2"/>
      <c r="Z2" s="2"/>
      <c r="AA2" s="2"/>
    </row>
    <row r="3" spans="1:27" s="35" customFormat="1" ht="22.5">
      <c r="A3" s="47" t="s">
        <v>66</v>
      </c>
      <c r="B3" s="47"/>
      <c r="C3" s="47"/>
      <c r="D3" s="3"/>
      <c r="E3" s="3"/>
      <c r="F3" s="3"/>
      <c r="H3" s="47" t="s">
        <v>66</v>
      </c>
      <c r="I3" s="47"/>
      <c r="J3" s="47"/>
      <c r="K3" s="3"/>
      <c r="L3" s="3"/>
      <c r="M3" s="3"/>
      <c r="O3" s="47" t="s">
        <v>66</v>
      </c>
      <c r="P3" s="47"/>
      <c r="Q3" s="47"/>
      <c r="R3" s="3"/>
      <c r="S3" s="3"/>
      <c r="T3" s="3"/>
      <c r="V3" s="47" t="s">
        <v>67</v>
      </c>
      <c r="W3" s="47"/>
      <c r="X3" s="47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8" t="s">
        <v>39</v>
      </c>
      <c r="C5" s="48"/>
      <c r="D5" s="48"/>
      <c r="E5" s="5"/>
      <c r="F5" s="5"/>
      <c r="H5" s="4"/>
      <c r="I5" s="48" t="s">
        <v>40</v>
      </c>
      <c r="J5" s="48"/>
      <c r="K5" s="48"/>
      <c r="L5" s="5"/>
      <c r="M5" s="5"/>
      <c r="O5" s="4"/>
      <c r="P5" s="48" t="s">
        <v>41</v>
      </c>
      <c r="Q5" s="48"/>
      <c r="R5" s="48"/>
      <c r="S5" s="5"/>
      <c r="T5" s="5"/>
      <c r="V5" s="4"/>
      <c r="W5" s="48"/>
      <c r="X5" s="48"/>
      <c r="Y5" s="48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'[2]BP APRIL'!$D$5</f>
        <v>1026.89</v>
      </c>
      <c r="E8" s="11"/>
      <c r="F8" s="39">
        <f>'[2]BP APRIL'!$E$46</f>
        <v>19.004300000000004</v>
      </c>
      <c r="G8" s="34"/>
      <c r="H8" s="11"/>
      <c r="I8" s="11"/>
      <c r="J8" s="11"/>
      <c r="K8" s="39">
        <f>'[2]BP MAY'!$D$5</f>
        <v>802.59</v>
      </c>
      <c r="L8" s="11"/>
      <c r="M8" s="39">
        <f>'[2]BP MAY'!$E$46</f>
        <v>18.967900000000004</v>
      </c>
      <c r="N8" s="34"/>
      <c r="O8" s="11"/>
      <c r="P8" s="11"/>
      <c r="Q8" s="11"/>
      <c r="R8" s="39">
        <f>'[3]BP JUNE'!$D$5</f>
        <v>838.76</v>
      </c>
      <c r="S8" s="11"/>
      <c r="T8" s="39">
        <f>'[3]BP JUNE'!$E$45</f>
        <v>6.935600000000001</v>
      </c>
      <c r="V8" s="11"/>
      <c r="W8" s="11"/>
      <c r="X8" s="11"/>
      <c r="Y8" s="12">
        <f>D8+K8+R8</f>
        <v>2668.24</v>
      </c>
      <c r="Z8" s="11"/>
      <c r="AA8" s="39">
        <f>F8+M8+T8</f>
        <v>44.90780000000001</v>
      </c>
    </row>
    <row r="9" spans="1:27" ht="18">
      <c r="A9" s="13" t="s">
        <v>4</v>
      </c>
      <c r="B9" s="14">
        <v>2127</v>
      </c>
      <c r="C9" s="15">
        <f>B9/B$42</f>
        <v>0.6709779179810725</v>
      </c>
      <c r="D9" s="16">
        <f>D$8*C9</f>
        <v>689.0205141955836</v>
      </c>
      <c r="E9" s="17"/>
      <c r="F9" s="16"/>
      <c r="G9" s="34"/>
      <c r="H9" s="13" t="s">
        <v>4</v>
      </c>
      <c r="I9" s="14">
        <v>2038</v>
      </c>
      <c r="J9" s="15">
        <f>I9/I$42</f>
        <v>0.6478067387158296</v>
      </c>
      <c r="K9" s="16">
        <f>K$8*J9</f>
        <v>519.9232104259377</v>
      </c>
      <c r="L9" s="17"/>
      <c r="M9" s="16"/>
      <c r="N9" s="34"/>
      <c r="O9" s="13" t="s">
        <v>4</v>
      </c>
      <c r="P9" s="14">
        <v>1773</v>
      </c>
      <c r="Q9" s="15">
        <f>P9/P$42</f>
        <v>0.5484070522734302</v>
      </c>
      <c r="R9" s="16">
        <f>R$8*Q9</f>
        <v>459.98189916486234</v>
      </c>
      <c r="S9" s="17"/>
      <c r="T9" s="16"/>
      <c r="V9" s="13" t="s">
        <v>4</v>
      </c>
      <c r="W9" s="14">
        <f>SUM(B9+I9+P9)</f>
        <v>5938</v>
      </c>
      <c r="X9" s="15">
        <f>W9/W$42</f>
        <v>0.621845219394701</v>
      </c>
      <c r="Y9" s="16">
        <f>Y$8*X9</f>
        <v>1659.232288197717</v>
      </c>
      <c r="Z9" s="17"/>
      <c r="AA9" s="16"/>
    </row>
    <row r="10" spans="1:27" ht="18">
      <c r="A10" s="13" t="s">
        <v>5</v>
      </c>
      <c r="B10" s="14">
        <v>475</v>
      </c>
      <c r="C10" s="15">
        <f aca="true" t="shared" si="0" ref="C10:C16">B10/B$42</f>
        <v>0.1498422712933754</v>
      </c>
      <c r="D10" s="16">
        <f aca="true" t="shared" si="1" ref="D10:D16">D$8*C10</f>
        <v>153.8715299684543</v>
      </c>
      <c r="E10" s="17"/>
      <c r="F10" s="16"/>
      <c r="G10" s="34"/>
      <c r="H10" s="13" t="s">
        <v>5</v>
      </c>
      <c r="I10" s="14">
        <v>665</v>
      </c>
      <c r="J10" s="15">
        <f aca="true" t="shared" si="2" ref="J10:J16">I10/I$42</f>
        <v>0.21137952956134776</v>
      </c>
      <c r="K10" s="16">
        <f aca="true" t="shared" si="3" ref="K10:K16">K$8*J10</f>
        <v>169.65109663064212</v>
      </c>
      <c r="L10" s="17"/>
      <c r="M10" s="16"/>
      <c r="N10" s="34"/>
      <c r="O10" s="13" t="s">
        <v>5</v>
      </c>
      <c r="P10" s="14">
        <v>735</v>
      </c>
      <c r="Q10" s="15">
        <f aca="true" t="shared" si="4" ref="Q10:Q16">P10/P$42</f>
        <v>0.2273430250541293</v>
      </c>
      <c r="R10" s="16">
        <f aca="true" t="shared" si="5" ref="R10:R16">R$8*Q10</f>
        <v>190.6862356944015</v>
      </c>
      <c r="S10" s="17"/>
      <c r="T10" s="16"/>
      <c r="V10" s="13" t="s">
        <v>5</v>
      </c>
      <c r="W10" s="14">
        <f aca="true" t="shared" si="6" ref="W10:W18">SUM(B10+I10+P10)</f>
        <v>1875</v>
      </c>
      <c r="X10" s="15">
        <f aca="true" t="shared" si="7" ref="X10:X16">W10/W$42</f>
        <v>0.19635563933396166</v>
      </c>
      <c r="Y10" s="16">
        <f aca="true" t="shared" si="8" ref="Y10:Y16">Y$8*X10</f>
        <v>523.9239710964498</v>
      </c>
      <c r="Z10" s="17"/>
      <c r="AA10" s="16"/>
    </row>
    <row r="11" spans="1:27" ht="18">
      <c r="A11" s="18" t="s">
        <v>6</v>
      </c>
      <c r="B11" s="14">
        <v>160</v>
      </c>
      <c r="C11" s="15">
        <f t="shared" si="0"/>
        <v>0.050473186119873815</v>
      </c>
      <c r="D11" s="16">
        <f t="shared" si="1"/>
        <v>51.83041009463723</v>
      </c>
      <c r="E11" s="17"/>
      <c r="F11" s="16"/>
      <c r="G11" s="34"/>
      <c r="H11" s="18" t="s">
        <v>6</v>
      </c>
      <c r="I11" s="14">
        <v>155</v>
      </c>
      <c r="J11" s="15">
        <f t="shared" si="2"/>
        <v>0.04926891290527654</v>
      </c>
      <c r="K11" s="16">
        <f t="shared" si="3"/>
        <v>39.5427368086459</v>
      </c>
      <c r="L11" s="17"/>
      <c r="M11" s="16"/>
      <c r="N11" s="34"/>
      <c r="O11" s="18" t="s">
        <v>6</v>
      </c>
      <c r="P11" s="14">
        <v>219</v>
      </c>
      <c r="Q11" s="15">
        <f t="shared" si="4"/>
        <v>0.06773894215898546</v>
      </c>
      <c r="R11" s="16">
        <f t="shared" si="5"/>
        <v>56.81671512527064</v>
      </c>
      <c r="S11" s="17"/>
      <c r="T11" s="16"/>
      <c r="V11" s="18" t="s">
        <v>6</v>
      </c>
      <c r="W11" s="14">
        <f t="shared" si="6"/>
        <v>534</v>
      </c>
      <c r="X11" s="15">
        <f t="shared" si="7"/>
        <v>0.055922086082312285</v>
      </c>
      <c r="Y11" s="16">
        <f t="shared" si="8"/>
        <v>149.21354696826893</v>
      </c>
      <c r="Z11" s="17"/>
      <c r="AA11" s="16"/>
    </row>
    <row r="12" spans="1:27" ht="18">
      <c r="A12" s="18" t="s">
        <v>7</v>
      </c>
      <c r="B12" s="14">
        <v>56</v>
      </c>
      <c r="C12" s="15">
        <f t="shared" si="0"/>
        <v>0.017665615141955835</v>
      </c>
      <c r="D12" s="16">
        <f t="shared" si="1"/>
        <v>18.14064353312303</v>
      </c>
      <c r="E12" s="17"/>
      <c r="F12" s="16"/>
      <c r="G12" s="34"/>
      <c r="H12" s="18" t="s">
        <v>7</v>
      </c>
      <c r="I12" s="14">
        <v>36</v>
      </c>
      <c r="J12" s="15">
        <f t="shared" si="2"/>
        <v>0.01144310235219326</v>
      </c>
      <c r="K12" s="16">
        <f t="shared" si="3"/>
        <v>9.18411951684679</v>
      </c>
      <c r="L12" s="17"/>
      <c r="M12" s="16"/>
      <c r="N12" s="34"/>
      <c r="O12" s="18" t="s">
        <v>7</v>
      </c>
      <c r="P12" s="14">
        <v>56</v>
      </c>
      <c r="Q12" s="15">
        <f t="shared" si="4"/>
        <v>0.01732137333745747</v>
      </c>
      <c r="R12" s="16">
        <f t="shared" si="5"/>
        <v>14.528475100525826</v>
      </c>
      <c r="S12" s="17"/>
      <c r="T12" s="16"/>
      <c r="V12" s="18" t="s">
        <v>7</v>
      </c>
      <c r="W12" s="14">
        <f t="shared" si="6"/>
        <v>148</v>
      </c>
      <c r="X12" s="15">
        <f t="shared" si="7"/>
        <v>0.015499005131427374</v>
      </c>
      <c r="Y12" s="16">
        <f t="shared" si="8"/>
        <v>41.355065451879774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0.022397476340694007</v>
      </c>
      <c r="D13" s="16">
        <f t="shared" si="1"/>
        <v>22.99974447949527</v>
      </c>
      <c r="E13" s="17"/>
      <c r="F13" s="16"/>
      <c r="G13" s="34"/>
      <c r="H13" s="18" t="s">
        <v>8</v>
      </c>
      <c r="I13" s="14">
        <v>76</v>
      </c>
      <c r="J13" s="15">
        <f t="shared" si="2"/>
        <v>0.024157660521296885</v>
      </c>
      <c r="K13" s="16">
        <f t="shared" si="3"/>
        <v>19.388696757787667</v>
      </c>
      <c r="L13" s="17"/>
      <c r="M13" s="16"/>
      <c r="N13" s="34"/>
      <c r="O13" s="18" t="s">
        <v>8</v>
      </c>
      <c r="P13" s="14">
        <v>81</v>
      </c>
      <c r="Q13" s="15">
        <f t="shared" si="4"/>
        <v>0.025054129291679553</v>
      </c>
      <c r="R13" s="16">
        <f t="shared" si="5"/>
        <v>21.01440148468914</v>
      </c>
      <c r="S13" s="17"/>
      <c r="T13" s="16"/>
      <c r="V13" s="18" t="s">
        <v>8</v>
      </c>
      <c r="W13" s="14">
        <f t="shared" si="6"/>
        <v>228</v>
      </c>
      <c r="X13" s="15">
        <f t="shared" si="7"/>
        <v>0.023876845743009738</v>
      </c>
      <c r="Y13" s="16">
        <f t="shared" si="8"/>
        <v>63.709154885328296</v>
      </c>
      <c r="Z13" s="17"/>
      <c r="AA13" s="16"/>
    </row>
    <row r="14" spans="1:27" ht="18">
      <c r="A14" s="13" t="s">
        <v>9</v>
      </c>
      <c r="B14" s="14">
        <v>65</v>
      </c>
      <c r="C14" s="15">
        <f t="shared" si="0"/>
        <v>0.02050473186119874</v>
      </c>
      <c r="D14" s="16">
        <f t="shared" si="1"/>
        <v>21.056104100946374</v>
      </c>
      <c r="E14" s="17"/>
      <c r="F14" s="16"/>
      <c r="G14" s="34"/>
      <c r="H14" s="13" t="s">
        <v>9</v>
      </c>
      <c r="I14" s="14">
        <v>54</v>
      </c>
      <c r="J14" s="15">
        <f t="shared" si="2"/>
        <v>0.017164653528289893</v>
      </c>
      <c r="K14" s="16">
        <f t="shared" si="3"/>
        <v>13.776179275270186</v>
      </c>
      <c r="L14" s="17"/>
      <c r="M14" s="16"/>
      <c r="N14" s="34"/>
      <c r="O14" s="13" t="s">
        <v>9</v>
      </c>
      <c r="P14" s="14">
        <v>69</v>
      </c>
      <c r="Q14" s="15">
        <f t="shared" si="4"/>
        <v>0.021342406433652955</v>
      </c>
      <c r="R14" s="16">
        <f t="shared" si="5"/>
        <v>17.90115682029075</v>
      </c>
      <c r="S14" s="17"/>
      <c r="T14" s="16"/>
      <c r="V14" s="13" t="s">
        <v>9</v>
      </c>
      <c r="W14" s="14">
        <f t="shared" si="6"/>
        <v>188</v>
      </c>
      <c r="X14" s="15">
        <f t="shared" si="7"/>
        <v>0.01968792543721856</v>
      </c>
      <c r="Y14" s="16">
        <f t="shared" si="8"/>
        <v>52.53211016860404</v>
      </c>
      <c r="Z14" s="17"/>
      <c r="AA14" s="16"/>
    </row>
    <row r="15" spans="1:27" ht="18">
      <c r="A15" s="18" t="s">
        <v>10</v>
      </c>
      <c r="B15" s="14">
        <v>53</v>
      </c>
      <c r="C15" s="15">
        <f t="shared" si="0"/>
        <v>0.016719242902208203</v>
      </c>
      <c r="D15" s="16">
        <f t="shared" si="1"/>
        <v>17.168823343848583</v>
      </c>
      <c r="E15" s="17"/>
      <c r="F15" s="16"/>
      <c r="G15" s="34"/>
      <c r="H15" s="18" t="s">
        <v>10</v>
      </c>
      <c r="I15" s="14">
        <v>28</v>
      </c>
      <c r="J15" s="15">
        <f t="shared" si="2"/>
        <v>0.008900190718372537</v>
      </c>
      <c r="K15" s="16">
        <f t="shared" si="3"/>
        <v>7.143204068658615</v>
      </c>
      <c r="L15" s="17"/>
      <c r="M15" s="16"/>
      <c r="N15" s="34"/>
      <c r="O15" s="18" t="s">
        <v>10</v>
      </c>
      <c r="P15" s="14">
        <v>56</v>
      </c>
      <c r="Q15" s="15">
        <f t="shared" si="4"/>
        <v>0.01732137333745747</v>
      </c>
      <c r="R15" s="16">
        <f t="shared" si="5"/>
        <v>14.528475100525826</v>
      </c>
      <c r="S15" s="17"/>
      <c r="T15" s="16"/>
      <c r="V15" s="18" t="s">
        <v>10</v>
      </c>
      <c r="W15" s="14">
        <f t="shared" si="6"/>
        <v>137</v>
      </c>
      <c r="X15" s="15">
        <f t="shared" si="7"/>
        <v>0.0143470520473348</v>
      </c>
      <c r="Y15" s="16">
        <f t="shared" si="8"/>
        <v>38.281378154780604</v>
      </c>
      <c r="Z15" s="17"/>
      <c r="AA15" s="16"/>
    </row>
    <row r="16" spans="1:27" ht="18">
      <c r="A16" s="18" t="s">
        <v>11</v>
      </c>
      <c r="B16" s="14">
        <v>14</v>
      </c>
      <c r="C16" s="15">
        <f t="shared" si="0"/>
        <v>0.004416403785488959</v>
      </c>
      <c r="D16" s="16">
        <f t="shared" si="1"/>
        <v>4.535160883280757</v>
      </c>
      <c r="E16" s="17"/>
      <c r="F16" s="16"/>
      <c r="G16" s="34"/>
      <c r="H16" s="18" t="s">
        <v>11</v>
      </c>
      <c r="I16" s="14">
        <v>11</v>
      </c>
      <c r="J16" s="15">
        <f t="shared" si="2"/>
        <v>0.0034965034965034965</v>
      </c>
      <c r="K16" s="16">
        <f t="shared" si="3"/>
        <v>2.806258741258741</v>
      </c>
      <c r="L16" s="17"/>
      <c r="M16" s="16"/>
      <c r="N16" s="34"/>
      <c r="O16" s="18" t="s">
        <v>11</v>
      </c>
      <c r="P16" s="14">
        <v>29</v>
      </c>
      <c r="Q16" s="15">
        <f t="shared" si="4"/>
        <v>0.008969996906897619</v>
      </c>
      <c r="R16" s="16">
        <f t="shared" si="5"/>
        <v>7.523674605629447</v>
      </c>
      <c r="S16" s="17"/>
      <c r="T16" s="16"/>
      <c r="V16" s="18" t="s">
        <v>11</v>
      </c>
      <c r="W16" s="14">
        <f t="shared" si="6"/>
        <v>54</v>
      </c>
      <c r="X16" s="15">
        <f t="shared" si="7"/>
        <v>0.005655042412818096</v>
      </c>
      <c r="Y16" s="16">
        <f t="shared" si="8"/>
        <v>15.089010367577757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3021</v>
      </c>
      <c r="C18" s="15">
        <f>SUM(C9:C17)</f>
        <v>0.9529968454258675</v>
      </c>
      <c r="D18" s="17"/>
      <c r="E18" s="21">
        <f>D$8*C18</f>
        <v>978.6229305993692</v>
      </c>
      <c r="F18" s="21">
        <f>F$8*C18</f>
        <v>18.111037949526818</v>
      </c>
      <c r="G18" s="34"/>
      <c r="H18" s="19" t="s">
        <v>30</v>
      </c>
      <c r="I18" s="20">
        <f>SUM(I9:I17)</f>
        <v>3063</v>
      </c>
      <c r="J18" s="15">
        <f>SUM(J9:J17)</f>
        <v>0.97361729179911</v>
      </c>
      <c r="K18" s="17"/>
      <c r="L18" s="21">
        <f>K$8*J18</f>
        <v>781.4155022250478</v>
      </c>
      <c r="M18" s="21">
        <f>M$8*J18</f>
        <v>18.467475429116345</v>
      </c>
      <c r="N18" s="34"/>
      <c r="O18" s="19" t="s">
        <v>30</v>
      </c>
      <c r="P18" s="20">
        <f>SUM(P9:P17)</f>
        <v>3018</v>
      </c>
      <c r="Q18" s="15">
        <f>SUM(Q9:Q17)</f>
        <v>0.93349829879369</v>
      </c>
      <c r="R18" s="17"/>
      <c r="S18" s="21">
        <f>R$8*Q18</f>
        <v>782.9810330961953</v>
      </c>
      <c r="T18" s="21">
        <f>T$8*Q18</f>
        <v>6.474370801113517</v>
      </c>
      <c r="V18" s="19" t="s">
        <v>30</v>
      </c>
      <c r="W18" s="14">
        <f t="shared" si="6"/>
        <v>9102</v>
      </c>
      <c r="X18" s="15">
        <f>SUM(X9:X17)</f>
        <v>0.9531888155827835</v>
      </c>
      <c r="Y18" s="17"/>
      <c r="Z18" s="21">
        <f>Y$8*X18</f>
        <v>2543.336525290606</v>
      </c>
      <c r="AA18" s="21">
        <f>AA$8*X18</f>
        <v>42.80561269242853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134</v>
      </c>
      <c r="C21" s="15">
        <f>B21/B$42</f>
        <v>0.04227129337539432</v>
      </c>
      <c r="D21" s="16">
        <f>D$8*C21</f>
        <v>43.40796845425868</v>
      </c>
      <c r="E21" s="17"/>
      <c r="F21" s="36">
        <f>F$8*C21</f>
        <v>0.8033363406940065</v>
      </c>
      <c r="G21" s="34"/>
      <c r="H21" s="13" t="s">
        <v>12</v>
      </c>
      <c r="I21" s="14">
        <v>80</v>
      </c>
      <c r="J21" s="15">
        <f>I21/I$42</f>
        <v>0.02542911633820725</v>
      </c>
      <c r="K21" s="16">
        <f>K$8*J21</f>
        <v>20.409154481881757</v>
      </c>
      <c r="L21" s="17"/>
      <c r="M21" s="36">
        <f>M$8*J21</f>
        <v>0.48233693579148135</v>
      </c>
      <c r="N21" s="34"/>
      <c r="O21" s="13" t="s">
        <v>12</v>
      </c>
      <c r="P21" s="14">
        <v>197</v>
      </c>
      <c r="Q21" s="15">
        <f>P21/P$42</f>
        <v>0.060934116919270025</v>
      </c>
      <c r="R21" s="16">
        <f>R$8*Q21</f>
        <v>51.109099907206925</v>
      </c>
      <c r="S21" s="17"/>
      <c r="T21" s="36">
        <f>T$8*Q21</f>
        <v>0.42261466130528924</v>
      </c>
      <c r="V21" s="13" t="s">
        <v>12</v>
      </c>
      <c r="W21" s="14">
        <f>B21+I21+P21</f>
        <v>411</v>
      </c>
      <c r="X21" s="15">
        <f>W21/W$42</f>
        <v>0.0430411561420044</v>
      </c>
      <c r="Y21" s="16">
        <f>Y$8*X21</f>
        <v>114.8441344643418</v>
      </c>
      <c r="Z21" s="17"/>
      <c r="AA21" s="36">
        <f>AA$8*X21</f>
        <v>1.9328836317939055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134</v>
      </c>
      <c r="C23" s="15">
        <f>SUM(C20:C22)</f>
        <v>0.04227129337539432</v>
      </c>
      <c r="D23" s="16"/>
      <c r="E23" s="21">
        <f>D$8*C23</f>
        <v>43.40796845425868</v>
      </c>
      <c r="F23" s="21">
        <f>SUM(F20:F22)</f>
        <v>0.8033363406940065</v>
      </c>
      <c r="G23" s="34"/>
      <c r="H23" s="23" t="s">
        <v>31</v>
      </c>
      <c r="I23" s="14">
        <v>80</v>
      </c>
      <c r="J23" s="15">
        <f>SUM(J20:J22)</f>
        <v>0.02542911633820725</v>
      </c>
      <c r="K23" s="16"/>
      <c r="L23" s="21">
        <f>K$8*J23</f>
        <v>20.409154481881757</v>
      </c>
      <c r="M23" s="21">
        <f>M$8*J23</f>
        <v>0.48233693579148135</v>
      </c>
      <c r="N23" s="34"/>
      <c r="O23" s="23" t="s">
        <v>31</v>
      </c>
      <c r="P23" s="14">
        <f>SUM(P20:P22)</f>
        <v>197</v>
      </c>
      <c r="Q23" s="15">
        <f>SUM(Q20:Q22)</f>
        <v>0.060934116919270025</v>
      </c>
      <c r="R23" s="16"/>
      <c r="S23" s="21">
        <f>R$8*Q23</f>
        <v>51.109099907206925</v>
      </c>
      <c r="T23" s="21">
        <f>T$8*Q23</f>
        <v>0.42261466130528924</v>
      </c>
      <c r="V23" s="23" t="s">
        <v>31</v>
      </c>
      <c r="W23" s="14">
        <f>SUM(W20:W22)</f>
        <v>411</v>
      </c>
      <c r="X23" s="15">
        <f>SUM(X20:X22)</f>
        <v>0.0430411561420044</v>
      </c>
      <c r="Y23" s="16"/>
      <c r="Z23" s="21">
        <f>Y$8*X23</f>
        <v>114.8441344643418</v>
      </c>
      <c r="AA23" s="21">
        <f>AA$8*X23</f>
        <v>1.9328836317939055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36">
        <f>F$8*C25</f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2</v>
      </c>
      <c r="Q27" s="15">
        <f t="shared" si="13"/>
        <v>0.0006186204763377668</v>
      </c>
      <c r="R27" s="16">
        <f t="shared" si="14"/>
        <v>0.5188741107330653</v>
      </c>
      <c r="S27" s="17"/>
      <c r="T27" s="36">
        <f t="shared" si="19"/>
        <v>0.004290504175688216</v>
      </c>
      <c r="V27" s="13" t="s">
        <v>14</v>
      </c>
      <c r="W27" s="14">
        <f t="shared" si="20"/>
        <v>2</v>
      </c>
      <c r="X27" s="15">
        <f t="shared" si="15"/>
        <v>0.00020944601528955913</v>
      </c>
      <c r="Y27" s="16">
        <f t="shared" si="16"/>
        <v>0.5588522358362132</v>
      </c>
      <c r="Z27" s="17"/>
      <c r="AA27" s="36">
        <f t="shared" si="21"/>
        <v>0.009405759765420465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6</v>
      </c>
      <c r="Q30" s="15">
        <f t="shared" si="13"/>
        <v>0.0018558614290133002</v>
      </c>
      <c r="R30" s="16">
        <f t="shared" si="14"/>
        <v>1.5566223321991957</v>
      </c>
      <c r="S30" s="17"/>
      <c r="T30" s="36">
        <f t="shared" si="19"/>
        <v>0.012871512527064647</v>
      </c>
      <c r="V30" s="13" t="s">
        <v>17</v>
      </c>
      <c r="W30" s="14">
        <f t="shared" si="20"/>
        <v>6</v>
      </c>
      <c r="X30" s="15">
        <f t="shared" si="15"/>
        <v>0.0006283380458686773</v>
      </c>
      <c r="Y30" s="16">
        <f t="shared" si="16"/>
        <v>1.6765567075086394</v>
      </c>
      <c r="Z30" s="17"/>
      <c r="AA30" s="36">
        <f t="shared" si="21"/>
        <v>0.028217279296261392</v>
      </c>
    </row>
    <row r="31" spans="1:27" ht="18">
      <c r="A31" s="13" t="s">
        <v>18</v>
      </c>
      <c r="B31" s="14">
        <v>5</v>
      </c>
      <c r="C31" s="15">
        <f t="shared" si="9"/>
        <v>0.0015772870662460567</v>
      </c>
      <c r="D31" s="16">
        <f t="shared" si="10"/>
        <v>1.6197003154574134</v>
      </c>
      <c r="E31" s="17"/>
      <c r="F31" s="36">
        <f t="shared" si="17"/>
        <v>0.029975236593059944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V31" s="13" t="s">
        <v>18</v>
      </c>
      <c r="W31" s="14">
        <f t="shared" si="20"/>
        <v>5</v>
      </c>
      <c r="X31" s="15">
        <f t="shared" si="15"/>
        <v>0.0005236150382238977</v>
      </c>
      <c r="Y31" s="16">
        <f t="shared" si="16"/>
        <v>1.3971305895905328</v>
      </c>
      <c r="Z31" s="17"/>
      <c r="AA31" s="36">
        <f t="shared" si="21"/>
        <v>0.02351439941355116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0.0015772870662460567</v>
      </c>
      <c r="D33" s="16" t="s">
        <v>59</v>
      </c>
      <c r="E33" s="21">
        <f>D$8*C33</f>
        <v>1.6197003154574134</v>
      </c>
      <c r="F33" s="21">
        <f>SUM(F25:F32)</f>
        <v>0.029975236593059944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8</v>
      </c>
      <c r="Q33" s="15">
        <f>SUM(Q25:Q32)</f>
        <v>0.0024744819053510673</v>
      </c>
      <c r="R33" s="16"/>
      <c r="S33" s="21">
        <f>R$8*Q33</f>
        <v>2.0754964429322613</v>
      </c>
      <c r="T33" s="21">
        <f>T$8*Q33</f>
        <v>0.017162016702752865</v>
      </c>
      <c r="V33" s="24" t="s">
        <v>19</v>
      </c>
      <c r="W33" s="14">
        <f>SUM(W25:W32)</f>
        <v>13</v>
      </c>
      <c r="X33" s="15">
        <f>SUM(X25:X32)</f>
        <v>0.0013613990993821341</v>
      </c>
      <c r="Y33" s="16"/>
      <c r="Z33" s="21">
        <f>Y$8*X33</f>
        <v>3.632539532935385</v>
      </c>
      <c r="AA33" s="21">
        <f>AA$8*X33</f>
        <v>0.061137438475233015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9</v>
      </c>
      <c r="C36" s="15">
        <f>B36/B$42</f>
        <v>0.0028391167192429023</v>
      </c>
      <c r="D36" s="16">
        <f>D$8*C36</f>
        <v>2.9154605678233443</v>
      </c>
      <c r="E36" s="17"/>
      <c r="F36" s="36">
        <f>F$8*C36</f>
        <v>0.0539554258675079</v>
      </c>
      <c r="G36" s="34"/>
      <c r="H36" s="13" t="s">
        <v>21</v>
      </c>
      <c r="I36" s="14">
        <v>3</v>
      </c>
      <c r="J36" s="15">
        <f>I36/I$42</f>
        <v>0.0009535918626827717</v>
      </c>
      <c r="K36" s="16">
        <f>K$8*J36</f>
        <v>0.7653432930705658</v>
      </c>
      <c r="L36" s="17"/>
      <c r="M36" s="36">
        <f>M$8*J36</f>
        <v>0.01808763509218055</v>
      </c>
      <c r="N36" s="34"/>
      <c r="O36" s="13" t="s">
        <v>21</v>
      </c>
      <c r="P36" s="14">
        <v>9</v>
      </c>
      <c r="Q36" s="15">
        <f>P36/P$42</f>
        <v>0.0027837921435199505</v>
      </c>
      <c r="R36" s="16">
        <f>R$8*Q36</f>
        <v>2.3349334982987937</v>
      </c>
      <c r="S36" s="17"/>
      <c r="T36" s="36">
        <f>T$8*Q36</f>
        <v>0.019307268790596972</v>
      </c>
      <c r="V36" s="13" t="s">
        <v>21</v>
      </c>
      <c r="W36" s="14">
        <f>B36+I36+P36</f>
        <v>21</v>
      </c>
      <c r="X36" s="15">
        <f>W36/W$42</f>
        <v>0.002199183160540371</v>
      </c>
      <c r="Y36" s="16">
        <f>Y$8*X36</f>
        <v>5.8679484762802385</v>
      </c>
      <c r="Z36" s="17"/>
      <c r="AA36" s="36">
        <f>AA$8*X36</f>
        <v>0.09876047753691489</v>
      </c>
    </row>
    <row r="37" spans="1:27" ht="18">
      <c r="A37" s="13" t="s">
        <v>22</v>
      </c>
      <c r="B37" s="14">
        <v>1</v>
      </c>
      <c r="C37" s="15">
        <f>B37/B$42</f>
        <v>0.0003154574132492114</v>
      </c>
      <c r="D37" s="16">
        <f>D$8*C37</f>
        <v>0.3239400630914827</v>
      </c>
      <c r="E37" s="17"/>
      <c r="F37" s="36">
        <f>F$8*C37</f>
        <v>0.005995047318611989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1</v>
      </c>
      <c r="Q37" s="15">
        <f>P37/P$42</f>
        <v>0.0003093102381688834</v>
      </c>
      <c r="R37" s="16">
        <f>R$8*Q37</f>
        <v>0.25943705536653267</v>
      </c>
      <c r="S37" s="17"/>
      <c r="T37" s="36">
        <f>T$8*Q37</f>
        <v>0.002145252087844108</v>
      </c>
      <c r="V37" s="13" t="s">
        <v>22</v>
      </c>
      <c r="W37" s="14">
        <f>B37+I37+P37</f>
        <v>2</v>
      </c>
      <c r="X37" s="15">
        <f>W37/W$42</f>
        <v>0.00020944601528955913</v>
      </c>
      <c r="Y37" s="16">
        <f>Y$8*X37</f>
        <v>0.5588522358362132</v>
      </c>
      <c r="Z37" s="17"/>
      <c r="AA37" s="36">
        <f>AA$8*X37</f>
        <v>0.009405759765420465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10</v>
      </c>
      <c r="C40" s="15">
        <f>SUM(C35:C39)</f>
        <v>0.0031545741324921135</v>
      </c>
      <c r="D40" s="17"/>
      <c r="E40" s="21">
        <f>D$8*C40</f>
        <v>3.239400630914827</v>
      </c>
      <c r="F40" s="21">
        <f>SUM(F35:F38)</f>
        <v>0.05995047318611989</v>
      </c>
      <c r="G40" s="34"/>
      <c r="H40" s="24" t="s">
        <v>24</v>
      </c>
      <c r="I40" s="14">
        <f>SUM(I35:I39)</f>
        <v>3</v>
      </c>
      <c r="J40" s="15">
        <f>SUM(J35:J39)</f>
        <v>0.0009535918626827717</v>
      </c>
      <c r="K40" s="17"/>
      <c r="L40" s="21">
        <f>K$8*J40</f>
        <v>0.7653432930705658</v>
      </c>
      <c r="M40" s="21">
        <f>M$8*J40</f>
        <v>0.01808763509218055</v>
      </c>
      <c r="N40" s="34"/>
      <c r="O40" s="24" t="s">
        <v>24</v>
      </c>
      <c r="P40" s="14">
        <f>SUM(P35:P39)</f>
        <v>10</v>
      </c>
      <c r="Q40" s="15">
        <f>SUM(Q35:Q39)</f>
        <v>0.0030931023816888337</v>
      </c>
      <c r="R40" s="17"/>
      <c r="S40" s="21">
        <f>R$8*Q40</f>
        <v>2.594370553665326</v>
      </c>
      <c r="T40" s="21">
        <f>T$8*Q40</f>
        <v>0.021452520878441076</v>
      </c>
      <c r="V40" s="24" t="s">
        <v>24</v>
      </c>
      <c r="W40" s="14">
        <f>SUM(W35:W39)</f>
        <v>23</v>
      </c>
      <c r="X40" s="15">
        <f>SUM(X35:X39)</f>
        <v>0.00240862917582993</v>
      </c>
      <c r="Y40" s="17"/>
      <c r="Z40" s="21">
        <f>Y$8*X40</f>
        <v>6.426800712116451</v>
      </c>
      <c r="AA40" s="21">
        <f>AA$8*X40</f>
        <v>0.10816623730233535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3170</v>
      </c>
      <c r="C42" s="27">
        <f>C18+C23+C33+C40</f>
        <v>1</v>
      </c>
      <c r="D42" s="28">
        <f>SUM(D9:D41)</f>
        <v>1026.89</v>
      </c>
      <c r="E42" s="28">
        <f>SUM(E9:E40)</f>
        <v>1026.89</v>
      </c>
      <c r="F42" s="28">
        <f>SUM(F18+F23+F33+F40)</f>
        <v>19.004300000000004</v>
      </c>
      <c r="G42" s="34"/>
      <c r="H42" s="25" t="s">
        <v>32</v>
      </c>
      <c r="I42" s="26">
        <f>SUM(I18+I23+I33+I40)</f>
        <v>3146</v>
      </c>
      <c r="J42" s="27">
        <f>J18+J23+J33+J40</f>
        <v>1</v>
      </c>
      <c r="K42" s="28">
        <f>SUM(K9:K41)</f>
        <v>802.59</v>
      </c>
      <c r="L42" s="28">
        <f>SUM(L9:L41)</f>
        <v>802.5900000000001</v>
      </c>
      <c r="M42" s="28">
        <f>SUM(M18+M23+M33+M40)</f>
        <v>18.967900000000004</v>
      </c>
      <c r="N42" s="34"/>
      <c r="O42" s="25" t="s">
        <v>32</v>
      </c>
      <c r="P42" s="26">
        <f>SUM(P18+P23+P33+P40)</f>
        <v>3233</v>
      </c>
      <c r="Q42" s="27">
        <f>Q18+Q23+Q33+Q40</f>
        <v>0.9999999999999998</v>
      </c>
      <c r="R42" s="28">
        <f>SUM(R9:R41)</f>
        <v>838.76</v>
      </c>
      <c r="S42" s="28">
        <f>SUM(S9:S41)</f>
        <v>838.7599999999998</v>
      </c>
      <c r="T42" s="28">
        <f>SUM(T18+T23+T33+T40)</f>
        <v>6.9356</v>
      </c>
      <c r="V42" s="25" t="s">
        <v>32</v>
      </c>
      <c r="W42" s="26">
        <f>SUM(W40,W33,W23,W18)</f>
        <v>9549</v>
      </c>
      <c r="X42" s="27">
        <f>X18+X23+X33+X40</f>
        <v>1</v>
      </c>
      <c r="Y42" s="28">
        <f>SUM(Y9:Y41)</f>
        <v>2668.2400000000002</v>
      </c>
      <c r="Z42" s="28">
        <f>SUM(Z9:Z41)</f>
        <v>2668.24</v>
      </c>
      <c r="AA42" s="28">
        <f>SUM(AA18+AA23+AA33+AA40)</f>
        <v>44.90780000000001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'[2]BP APRIL'!$D$7</f>
        <v>3368.2</v>
      </c>
      <c r="F44" s="6"/>
      <c r="G44" s="34"/>
      <c r="H44" s="13" t="s">
        <v>34</v>
      </c>
      <c r="I44" s="31"/>
      <c r="J44" s="31"/>
      <c r="K44" s="31"/>
      <c r="L44" s="28">
        <f>'[2]BP MAY'!$D$7</f>
        <v>2764.01</v>
      </c>
      <c r="M44" s="6"/>
      <c r="N44" s="34"/>
      <c r="O44" s="13" t="s">
        <v>34</v>
      </c>
      <c r="P44" s="31"/>
      <c r="Q44" s="31"/>
      <c r="R44" s="31"/>
      <c r="S44" s="28">
        <f>'[3]BP JUNE'!$D$7</f>
        <v>2532.76</v>
      </c>
      <c r="T44" s="6"/>
      <c r="V44" s="13" t="s">
        <v>34</v>
      </c>
      <c r="W44" s="31"/>
      <c r="X44" s="31"/>
      <c r="Y44" s="31"/>
      <c r="Z44" s="28">
        <f>E44+L44+S44</f>
        <v>8664.970000000001</v>
      </c>
      <c r="AA44" s="6"/>
    </row>
    <row r="45" spans="1:27" ht="15.75">
      <c r="A45" s="32" t="s">
        <v>51</v>
      </c>
      <c r="B45" s="28">
        <f>'[2]BP APRIL'!$D$6</f>
        <v>2341.31</v>
      </c>
      <c r="C45" s="33"/>
      <c r="D45" s="31"/>
      <c r="E45" s="28"/>
      <c r="F45" s="6"/>
      <c r="G45" s="34"/>
      <c r="H45" s="32" t="s">
        <v>52</v>
      </c>
      <c r="I45" s="28">
        <f>'[2]BP MAY'!$D$6</f>
        <v>1961.42</v>
      </c>
      <c r="J45" s="33"/>
      <c r="K45" s="31"/>
      <c r="L45" s="28"/>
      <c r="M45" s="6"/>
      <c r="N45" s="34"/>
      <c r="O45" s="32" t="s">
        <v>53</v>
      </c>
      <c r="P45" s="28">
        <f>'[3]BP JUNE'!$D$6</f>
        <v>1694</v>
      </c>
      <c r="Q45" s="33"/>
      <c r="R45" s="31"/>
      <c r="S45" s="28"/>
      <c r="T45" s="6"/>
      <c r="V45" s="32" t="s">
        <v>60</v>
      </c>
      <c r="W45" s="26">
        <f>B45+I45+P45</f>
        <v>5996.73</v>
      </c>
      <c r="X45" s="33"/>
      <c r="Y45" s="31"/>
      <c r="Z45" s="28"/>
      <c r="AA45" s="6"/>
    </row>
  </sheetData>
  <sheetProtection/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="75" zoomScaleNormal="75" zoomScalePageLayoutView="0" workbookViewId="0" topLeftCell="A1">
      <selection activeCell="AC38" sqref="AC38"/>
    </sheetView>
  </sheetViews>
  <sheetFormatPr defaultColWidth="9.140625" defaultRowHeight="12.75"/>
  <cols>
    <col min="1" max="1" width="51.42187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3.421875" style="0" customWidth="1"/>
    <col min="22" max="22" width="37.7109375" style="0" customWidth="1"/>
    <col min="23" max="23" width="18.7109375" style="0" customWidth="1"/>
    <col min="24" max="27" width="15.8515625" style="0" customWidth="1"/>
  </cols>
  <sheetData>
    <row r="1" spans="1:27" ht="24">
      <c r="A1" s="46" t="s">
        <v>0</v>
      </c>
      <c r="B1" s="46"/>
      <c r="C1" s="46"/>
      <c r="D1" s="2"/>
      <c r="E1" s="2"/>
      <c r="F1" s="2"/>
      <c r="H1" s="46" t="s">
        <v>0</v>
      </c>
      <c r="I1" s="46"/>
      <c r="J1" s="46"/>
      <c r="K1" s="2"/>
      <c r="L1" s="2"/>
      <c r="M1" s="2"/>
      <c r="O1" s="46" t="s">
        <v>0</v>
      </c>
      <c r="P1" s="46"/>
      <c r="Q1" s="46"/>
      <c r="R1" s="2"/>
      <c r="S1" s="2"/>
      <c r="T1" s="2"/>
      <c r="V1" s="46"/>
      <c r="W1" s="46"/>
      <c r="X1" s="46"/>
      <c r="Y1" s="2"/>
      <c r="Z1" s="2"/>
      <c r="AA1" s="2"/>
    </row>
    <row r="2" spans="1:27" ht="24">
      <c r="A2" s="46" t="s">
        <v>1</v>
      </c>
      <c r="B2" s="46"/>
      <c r="C2" s="46"/>
      <c r="D2" s="2"/>
      <c r="E2" s="2"/>
      <c r="F2" s="2"/>
      <c r="H2" s="46" t="s">
        <v>1</v>
      </c>
      <c r="I2" s="46"/>
      <c r="J2" s="46"/>
      <c r="K2" s="2"/>
      <c r="L2" s="2"/>
      <c r="M2" s="2"/>
      <c r="O2" s="46" t="s">
        <v>1</v>
      </c>
      <c r="P2" s="46"/>
      <c r="Q2" s="46"/>
      <c r="R2" s="2"/>
      <c r="S2" s="2"/>
      <c r="T2" s="2"/>
      <c r="V2" s="46"/>
      <c r="W2" s="46"/>
      <c r="X2" s="46"/>
      <c r="Y2" s="2"/>
      <c r="Z2" s="2"/>
      <c r="AA2" s="2"/>
    </row>
    <row r="3" spans="1:28" s="35" customFormat="1" ht="22.5">
      <c r="A3" s="47" t="s">
        <v>69</v>
      </c>
      <c r="B3" s="47"/>
      <c r="C3" s="47"/>
      <c r="D3" s="3"/>
      <c r="E3" s="3"/>
      <c r="F3" s="3"/>
      <c r="H3" s="47" t="s">
        <v>61</v>
      </c>
      <c r="I3" s="47"/>
      <c r="J3" s="47"/>
      <c r="K3" s="3"/>
      <c r="L3" s="3"/>
      <c r="M3" s="3"/>
      <c r="O3" s="47" t="s">
        <v>61</v>
      </c>
      <c r="P3" s="47"/>
      <c r="Q3" s="47"/>
      <c r="R3" s="3"/>
      <c r="S3" s="3"/>
      <c r="T3" s="3"/>
      <c r="V3" s="47" t="s">
        <v>62</v>
      </c>
      <c r="W3" s="47"/>
      <c r="X3" s="47"/>
      <c r="Y3" s="3"/>
      <c r="Z3" s="3"/>
      <c r="AA3" s="3"/>
      <c r="AB3" s="26"/>
    </row>
    <row r="4" spans="1:28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3.25" thickBot="1">
      <c r="A5" s="4"/>
      <c r="B5" s="48" t="s">
        <v>42</v>
      </c>
      <c r="C5" s="48"/>
      <c r="D5" s="48"/>
      <c r="E5" s="5"/>
      <c r="F5" s="5"/>
      <c r="H5" s="4"/>
      <c r="I5" s="48" t="s">
        <v>43</v>
      </c>
      <c r="J5" s="48"/>
      <c r="K5" s="48"/>
      <c r="L5" s="5"/>
      <c r="M5" s="5"/>
      <c r="O5" s="4"/>
      <c r="P5" s="48" t="s">
        <v>44</v>
      </c>
      <c r="Q5" s="48"/>
      <c r="R5" s="48"/>
      <c r="S5" s="5"/>
      <c r="T5" s="5"/>
      <c r="V5" s="4"/>
      <c r="W5" s="48"/>
      <c r="X5" s="48"/>
      <c r="Y5" s="48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39">
        <f>'[2]BP JULY'!$D$5</f>
        <v>709.85</v>
      </c>
      <c r="E8" s="11"/>
      <c r="F8" s="39">
        <f>'[2]BP JULY'!$E$46</f>
        <v>29.684900000000003</v>
      </c>
      <c r="G8" s="34"/>
      <c r="H8" s="11"/>
      <c r="I8" s="11"/>
      <c r="J8" s="11"/>
      <c r="K8" s="39">
        <f>'[2]BP AUG '!$D$5</f>
        <v>527</v>
      </c>
      <c r="L8" s="11"/>
      <c r="M8" s="39">
        <v>556.56</v>
      </c>
      <c r="N8" s="34"/>
      <c r="O8" s="11"/>
      <c r="P8" s="11"/>
      <c r="Q8" s="11"/>
      <c r="R8" s="39">
        <v>335.86</v>
      </c>
      <c r="S8" s="11"/>
      <c r="T8" s="39">
        <v>497.13</v>
      </c>
      <c r="V8" s="11"/>
      <c r="W8" s="11"/>
      <c r="X8" s="11"/>
      <c r="Y8" s="12">
        <f>D8+K8+R8</f>
        <v>1572.71</v>
      </c>
      <c r="Z8" s="11"/>
      <c r="AA8" s="39">
        <f>F8+M8+T8</f>
        <v>1083.3748999999998</v>
      </c>
      <c r="AB8" s="26"/>
    </row>
    <row r="9" spans="1:28" ht="18">
      <c r="A9" s="13" t="s">
        <v>4</v>
      </c>
      <c r="B9" s="14">
        <v>1962</v>
      </c>
      <c r="C9" s="15">
        <f>B9/B$42</f>
        <v>0.6266368572341106</v>
      </c>
      <c r="D9" s="16">
        <f>D$8*C9</f>
        <v>444.8181731076334</v>
      </c>
      <c r="E9" s="17"/>
      <c r="F9" s="16"/>
      <c r="G9" s="34"/>
      <c r="H9" s="13" t="s">
        <v>4</v>
      </c>
      <c r="I9" s="14">
        <v>1690</v>
      </c>
      <c r="J9" s="15">
        <f>I9/I$42</f>
        <v>0.5469255663430421</v>
      </c>
      <c r="K9" s="16">
        <f>K$8*J9</f>
        <v>288.2297734627832</v>
      </c>
      <c r="L9" s="17"/>
      <c r="M9" s="16"/>
      <c r="N9" s="34"/>
      <c r="O9" s="13" t="s">
        <v>4</v>
      </c>
      <c r="P9" s="14">
        <v>1584</v>
      </c>
      <c r="Q9" s="15">
        <f>P9/P$42</f>
        <v>0.5667262969588551</v>
      </c>
      <c r="R9" s="16">
        <f>R$8*Q9</f>
        <v>190.34069409660108</v>
      </c>
      <c r="S9" s="17"/>
      <c r="T9" s="16"/>
      <c r="V9" s="13" t="s">
        <v>4</v>
      </c>
      <c r="W9" s="14">
        <f>SUM(B9+I9+P9)</f>
        <v>5236</v>
      </c>
      <c r="X9" s="15">
        <f>W9/W$42</f>
        <v>0.5807453416149069</v>
      </c>
      <c r="Y9" s="16">
        <f>Y$8*X9</f>
        <v>913.3440062111802</v>
      </c>
      <c r="Z9" s="17"/>
      <c r="AA9" s="16"/>
      <c r="AB9" s="26"/>
    </row>
    <row r="10" spans="1:28" ht="18">
      <c r="A10" s="13" t="s">
        <v>5</v>
      </c>
      <c r="B10" s="14">
        <v>719</v>
      </c>
      <c r="C10" s="15">
        <f aca="true" t="shared" si="0" ref="C10:C16">B10/B$42</f>
        <v>0.22963909294155221</v>
      </c>
      <c r="D10" s="16">
        <f aca="true" t="shared" si="1" ref="D10:D16">D$8*C10</f>
        <v>163.00931012456084</v>
      </c>
      <c r="E10" s="17"/>
      <c r="F10" s="16"/>
      <c r="G10" s="34"/>
      <c r="H10" s="13" t="s">
        <v>5</v>
      </c>
      <c r="I10" s="14">
        <v>743</v>
      </c>
      <c r="J10" s="15">
        <f aca="true" t="shared" si="2" ref="J10:J16">I10/I$42</f>
        <v>0.24045307443365696</v>
      </c>
      <c r="K10" s="16">
        <f aca="true" t="shared" si="3" ref="K10:K16">K$8*J10</f>
        <v>126.71877022653722</v>
      </c>
      <c r="L10" s="17"/>
      <c r="M10" s="16"/>
      <c r="N10" s="34"/>
      <c r="O10" s="13" t="s">
        <v>5</v>
      </c>
      <c r="P10" s="14">
        <v>769</v>
      </c>
      <c r="Q10" s="15">
        <f aca="true" t="shared" si="4" ref="Q10:Q16">P10/P$42</f>
        <v>0.275134168157424</v>
      </c>
      <c r="R10" s="16">
        <f aca="true" t="shared" si="5" ref="R10:R16">R$8*Q10</f>
        <v>92.40656171735242</v>
      </c>
      <c r="S10" s="17"/>
      <c r="T10" s="16"/>
      <c r="V10" s="13" t="s">
        <v>5</v>
      </c>
      <c r="W10" s="14">
        <f aca="true" t="shared" si="6" ref="W10:W18">SUM(B10+I10+P10)</f>
        <v>2231</v>
      </c>
      <c r="X10" s="15">
        <f aca="true" t="shared" si="7" ref="X10:X16">W10/W$42</f>
        <v>0.24744897959183673</v>
      </c>
      <c r="Y10" s="16">
        <f aca="true" t="shared" si="8" ref="Y10:Y16">Y$8*X10</f>
        <v>389.16548469387754</v>
      </c>
      <c r="Z10" s="17"/>
      <c r="AA10" s="16"/>
      <c r="AB10" s="26"/>
    </row>
    <row r="11" spans="1:28" ht="18">
      <c r="A11" s="18" t="s">
        <v>6</v>
      </c>
      <c r="B11" s="14">
        <v>144</v>
      </c>
      <c r="C11" s="15">
        <f t="shared" si="0"/>
        <v>0.04599169594378793</v>
      </c>
      <c r="D11" s="16">
        <f t="shared" si="1"/>
        <v>32.647205365697864</v>
      </c>
      <c r="E11" s="17"/>
      <c r="F11" s="16"/>
      <c r="G11" s="34"/>
      <c r="H11" s="18" t="s">
        <v>6</v>
      </c>
      <c r="I11" s="14">
        <v>167</v>
      </c>
      <c r="J11" s="15">
        <f t="shared" si="2"/>
        <v>0.0540453074433657</v>
      </c>
      <c r="K11" s="16">
        <f t="shared" si="3"/>
        <v>28.481877022653723</v>
      </c>
      <c r="L11" s="17"/>
      <c r="M11" s="16"/>
      <c r="N11" s="34"/>
      <c r="O11" s="18" t="s">
        <v>6</v>
      </c>
      <c r="P11" s="14">
        <v>121</v>
      </c>
      <c r="Q11" s="15">
        <f t="shared" si="4"/>
        <v>0.04329159212880143</v>
      </c>
      <c r="R11" s="16">
        <f t="shared" si="5"/>
        <v>14.53991413237925</v>
      </c>
      <c r="S11" s="17"/>
      <c r="T11" s="16"/>
      <c r="V11" s="18" t="s">
        <v>6</v>
      </c>
      <c r="W11" s="14">
        <f t="shared" si="6"/>
        <v>432</v>
      </c>
      <c r="X11" s="15">
        <f t="shared" si="7"/>
        <v>0.04791481810115351</v>
      </c>
      <c r="Y11" s="16">
        <f t="shared" si="8"/>
        <v>75.35611357586514</v>
      </c>
      <c r="Z11" s="17"/>
      <c r="AA11" s="16"/>
      <c r="AB11" s="26"/>
    </row>
    <row r="12" spans="1:28" ht="18">
      <c r="A12" s="18" t="s">
        <v>7</v>
      </c>
      <c r="B12" s="14">
        <v>57</v>
      </c>
      <c r="C12" s="15">
        <f t="shared" si="0"/>
        <v>0.01820504631108272</v>
      </c>
      <c r="D12" s="16">
        <f t="shared" si="1"/>
        <v>12.92285212392207</v>
      </c>
      <c r="E12" s="17"/>
      <c r="F12" s="16"/>
      <c r="G12" s="34"/>
      <c r="H12" s="18" t="s">
        <v>7</v>
      </c>
      <c r="I12" s="14">
        <v>89</v>
      </c>
      <c r="J12" s="15">
        <f t="shared" si="2"/>
        <v>0.028802588996763755</v>
      </c>
      <c r="K12" s="16">
        <f t="shared" si="3"/>
        <v>15.178964401294499</v>
      </c>
      <c r="L12" s="17"/>
      <c r="M12" s="16"/>
      <c r="N12" s="34"/>
      <c r="O12" s="18" t="s">
        <v>7</v>
      </c>
      <c r="P12" s="14">
        <v>54</v>
      </c>
      <c r="Q12" s="15">
        <f t="shared" si="4"/>
        <v>0.01932021466905188</v>
      </c>
      <c r="R12" s="16">
        <f t="shared" si="5"/>
        <v>6.488887298747764</v>
      </c>
      <c r="S12" s="17"/>
      <c r="T12" s="16"/>
      <c r="V12" s="18" t="s">
        <v>7</v>
      </c>
      <c r="W12" s="14">
        <f t="shared" si="6"/>
        <v>200</v>
      </c>
      <c r="X12" s="15">
        <f t="shared" si="7"/>
        <v>0.022182786157941437</v>
      </c>
      <c r="Y12" s="16">
        <f t="shared" si="8"/>
        <v>34.88708961845608</v>
      </c>
      <c r="Z12" s="17"/>
      <c r="AA12" s="16"/>
      <c r="AB12" s="26"/>
    </row>
    <row r="13" spans="1:28" ht="18">
      <c r="A13" s="18" t="s">
        <v>8</v>
      </c>
      <c r="B13" s="14">
        <v>65</v>
      </c>
      <c r="C13" s="15">
        <f t="shared" si="0"/>
        <v>0.02076014053018205</v>
      </c>
      <c r="D13" s="16">
        <f t="shared" si="1"/>
        <v>14.73658575534973</v>
      </c>
      <c r="E13" s="17"/>
      <c r="F13" s="16"/>
      <c r="G13" s="34"/>
      <c r="H13" s="18" t="s">
        <v>8</v>
      </c>
      <c r="I13" s="14">
        <v>94</v>
      </c>
      <c r="J13" s="15">
        <f t="shared" si="2"/>
        <v>0.030420711974110032</v>
      </c>
      <c r="K13" s="16">
        <f t="shared" si="3"/>
        <v>16.031715210355987</v>
      </c>
      <c r="L13" s="17"/>
      <c r="M13" s="16"/>
      <c r="N13" s="34"/>
      <c r="O13" s="18" t="s">
        <v>8</v>
      </c>
      <c r="P13" s="14">
        <v>64</v>
      </c>
      <c r="Q13" s="15">
        <f t="shared" si="4"/>
        <v>0.02289803220035778</v>
      </c>
      <c r="R13" s="16">
        <f t="shared" si="5"/>
        <v>7.690533094812165</v>
      </c>
      <c r="S13" s="17"/>
      <c r="T13" s="16"/>
      <c r="V13" s="18" t="s">
        <v>8</v>
      </c>
      <c r="W13" s="14">
        <f t="shared" si="6"/>
        <v>223</v>
      </c>
      <c r="X13" s="15">
        <f t="shared" si="7"/>
        <v>0.024733806566104702</v>
      </c>
      <c r="Y13" s="16">
        <f t="shared" si="8"/>
        <v>38.89910492457852</v>
      </c>
      <c r="Z13" s="17"/>
      <c r="AA13" s="16"/>
      <c r="AB13" s="26"/>
    </row>
    <row r="14" spans="1:28" ht="18">
      <c r="A14" s="13" t="s">
        <v>9</v>
      </c>
      <c r="B14" s="14">
        <v>54</v>
      </c>
      <c r="C14" s="15">
        <f t="shared" si="0"/>
        <v>0.017246885978920472</v>
      </c>
      <c r="D14" s="16">
        <f t="shared" si="1"/>
        <v>12.242702012136698</v>
      </c>
      <c r="E14" s="17"/>
      <c r="F14" s="16"/>
      <c r="G14" s="34"/>
      <c r="H14" s="13" t="s">
        <v>9</v>
      </c>
      <c r="I14" s="14">
        <v>81</v>
      </c>
      <c r="J14" s="15">
        <f t="shared" si="2"/>
        <v>0.02621359223300971</v>
      </c>
      <c r="K14" s="16">
        <f t="shared" si="3"/>
        <v>13.814563106796117</v>
      </c>
      <c r="L14" s="17"/>
      <c r="M14" s="16"/>
      <c r="N14" s="34"/>
      <c r="O14" s="13" t="s">
        <v>9</v>
      </c>
      <c r="P14" s="14">
        <v>47</v>
      </c>
      <c r="Q14" s="15">
        <f t="shared" si="4"/>
        <v>0.016815742397137744</v>
      </c>
      <c r="R14" s="16">
        <f t="shared" si="5"/>
        <v>5.647735241502683</v>
      </c>
      <c r="S14" s="17"/>
      <c r="T14" s="16"/>
      <c r="V14" s="13" t="s">
        <v>9</v>
      </c>
      <c r="W14" s="14">
        <f t="shared" si="6"/>
        <v>182</v>
      </c>
      <c r="X14" s="15">
        <f t="shared" si="7"/>
        <v>0.020186335403726708</v>
      </c>
      <c r="Y14" s="16">
        <f t="shared" si="8"/>
        <v>31.74725155279503</v>
      </c>
      <c r="Z14" s="17"/>
      <c r="AA14" s="16"/>
      <c r="AB14" s="26"/>
    </row>
    <row r="15" spans="1:28" ht="18">
      <c r="A15" s="18" t="s">
        <v>10</v>
      </c>
      <c r="B15" s="14">
        <v>32</v>
      </c>
      <c r="C15" s="15">
        <f t="shared" si="0"/>
        <v>0.010220376876397317</v>
      </c>
      <c r="D15" s="16">
        <f t="shared" si="1"/>
        <v>7.254934525710636</v>
      </c>
      <c r="E15" s="17"/>
      <c r="F15" s="16"/>
      <c r="G15" s="34"/>
      <c r="H15" s="18" t="s">
        <v>10</v>
      </c>
      <c r="I15" s="14">
        <v>49</v>
      </c>
      <c r="J15" s="15">
        <f t="shared" si="2"/>
        <v>0.015857605177993526</v>
      </c>
      <c r="K15" s="16">
        <f t="shared" si="3"/>
        <v>8.356957928802588</v>
      </c>
      <c r="L15" s="17"/>
      <c r="M15" s="16"/>
      <c r="N15" s="34"/>
      <c r="O15" s="18" t="s">
        <v>10</v>
      </c>
      <c r="P15" s="14">
        <v>50</v>
      </c>
      <c r="Q15" s="15">
        <f t="shared" si="4"/>
        <v>0.017889087656529516</v>
      </c>
      <c r="R15" s="16">
        <f t="shared" si="5"/>
        <v>6.008228980322004</v>
      </c>
      <c r="S15" s="17"/>
      <c r="T15" s="16"/>
      <c r="V15" s="18" t="s">
        <v>10</v>
      </c>
      <c r="W15" s="14">
        <f t="shared" si="6"/>
        <v>131</v>
      </c>
      <c r="X15" s="15">
        <f t="shared" si="7"/>
        <v>0.014529724933451641</v>
      </c>
      <c r="Y15" s="16">
        <f t="shared" si="8"/>
        <v>22.85104370008873</v>
      </c>
      <c r="Z15" s="17"/>
      <c r="AA15" s="16"/>
      <c r="AB15" s="26"/>
    </row>
    <row r="16" spans="1:28" ht="18">
      <c r="A16" s="18" t="s">
        <v>11</v>
      </c>
      <c r="B16" s="14">
        <v>8</v>
      </c>
      <c r="C16" s="15">
        <f t="shared" si="0"/>
        <v>0.0025550942190993293</v>
      </c>
      <c r="D16" s="16">
        <f t="shared" si="1"/>
        <v>1.813733631427659</v>
      </c>
      <c r="E16" s="17"/>
      <c r="F16" s="16"/>
      <c r="G16" s="34"/>
      <c r="H16" s="18" t="s">
        <v>11</v>
      </c>
      <c r="I16" s="14">
        <v>15</v>
      </c>
      <c r="J16" s="15">
        <f t="shared" si="2"/>
        <v>0.0048543689320388345</v>
      </c>
      <c r="K16" s="16">
        <f t="shared" si="3"/>
        <v>2.558252427184466</v>
      </c>
      <c r="L16" s="17"/>
      <c r="M16" s="16"/>
      <c r="N16" s="34"/>
      <c r="O16" s="18" t="s">
        <v>11</v>
      </c>
      <c r="P16" s="14">
        <v>20</v>
      </c>
      <c r="Q16" s="15">
        <f t="shared" si="4"/>
        <v>0.007155635062611807</v>
      </c>
      <c r="R16" s="16">
        <f t="shared" si="5"/>
        <v>2.4032915921288014</v>
      </c>
      <c r="S16" s="17"/>
      <c r="T16" s="16"/>
      <c r="V16" s="18" t="s">
        <v>11</v>
      </c>
      <c r="W16" s="14">
        <f t="shared" si="6"/>
        <v>43</v>
      </c>
      <c r="X16" s="15">
        <f t="shared" si="7"/>
        <v>0.004769299023957409</v>
      </c>
      <c r="Y16" s="16">
        <f t="shared" si="8"/>
        <v>7.5007242679680575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3041</v>
      </c>
      <c r="C18" s="15">
        <f>SUM(C9:C17)</f>
        <v>0.9712551900351325</v>
      </c>
      <c r="D18" s="17"/>
      <c r="E18" s="21">
        <f>D$8*C18</f>
        <v>689.4454966464389</v>
      </c>
      <c r="F18" s="21">
        <f>F$8*C18</f>
        <v>28.831613190673906</v>
      </c>
      <c r="G18" s="34"/>
      <c r="H18" s="19" t="s">
        <v>30</v>
      </c>
      <c r="I18" s="20">
        <f>SUM(I9:I17)</f>
        <v>2928</v>
      </c>
      <c r="J18" s="15">
        <f>SUM(J9:J17)</f>
        <v>0.9475728155339805</v>
      </c>
      <c r="K18" s="17"/>
      <c r="L18" s="21">
        <f>K$8*J18</f>
        <v>499.37087378640774</v>
      </c>
      <c r="M18" s="21">
        <f>M$8*J18</f>
        <v>527.3811262135922</v>
      </c>
      <c r="N18" s="34"/>
      <c r="O18" s="19" t="s">
        <v>30</v>
      </c>
      <c r="P18" s="20">
        <f>SUM(P9:P17)</f>
        <v>2709</v>
      </c>
      <c r="Q18" s="15">
        <f>SUM(Q9:Q17)</f>
        <v>0.9692307692307693</v>
      </c>
      <c r="R18" s="17"/>
      <c r="S18" s="21">
        <f>R$8*Q18</f>
        <v>325.5258461538462</v>
      </c>
      <c r="T18" s="21">
        <f>T$8*Q18</f>
        <v>481.83369230769233</v>
      </c>
      <c r="V18" s="19" t="s">
        <v>30</v>
      </c>
      <c r="W18" s="14">
        <f t="shared" si="6"/>
        <v>8678</v>
      </c>
      <c r="X18" s="15">
        <f>SUM(X9:X17)</f>
        <v>0.962511091393079</v>
      </c>
      <c r="Y18" s="17"/>
      <c r="Z18" s="21">
        <f>Y$8*X18</f>
        <v>1513.7508185448094</v>
      </c>
      <c r="AA18" s="21">
        <f>AA$8*X18</f>
        <v>1042.7603573868676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25</v>
      </c>
      <c r="J20" s="15">
        <f>I20/I$42</f>
        <v>0.008090614886731391</v>
      </c>
      <c r="K20" s="16">
        <f>K$8*J20</f>
        <v>4.263754045307443</v>
      </c>
      <c r="L20" s="17"/>
      <c r="M20" s="36">
        <f>M$8*J20</f>
        <v>4.502912621359222</v>
      </c>
      <c r="N20" s="34"/>
      <c r="O20" s="13" t="s">
        <v>26</v>
      </c>
      <c r="P20" s="14">
        <v>52</v>
      </c>
      <c r="Q20" s="15">
        <f>P20/P$42</f>
        <v>0.018604651162790697</v>
      </c>
      <c r="R20" s="16">
        <f>R$8*Q20</f>
        <v>6.248558139534884</v>
      </c>
      <c r="S20" s="17"/>
      <c r="T20" s="36">
        <f>T$8*Q20</f>
        <v>9.24893023255814</v>
      </c>
      <c r="V20" s="13" t="s">
        <v>26</v>
      </c>
      <c r="W20" s="14">
        <f>B20+I20+P20</f>
        <v>77</v>
      </c>
      <c r="X20" s="15">
        <f>W20/W$42</f>
        <v>0.008540372670807454</v>
      </c>
      <c r="Y20" s="16">
        <f>Y$8*X20</f>
        <v>13.43152950310559</v>
      </c>
      <c r="Z20" s="17"/>
      <c r="AA20" s="36">
        <f>AA$8*X20</f>
        <v>9.252425388198757</v>
      </c>
      <c r="AB20" s="26"/>
    </row>
    <row r="21" spans="1:28" ht="18">
      <c r="A21" s="13" t="s">
        <v>12</v>
      </c>
      <c r="B21" s="14">
        <v>82</v>
      </c>
      <c r="C21" s="15">
        <f>B21/B$42</f>
        <v>0.026189715745768127</v>
      </c>
      <c r="D21" s="16">
        <f>D$8*C21</f>
        <v>18.590769722133505</v>
      </c>
      <c r="E21" s="17"/>
      <c r="F21" s="36">
        <f>F$8*C21</f>
        <v>0.7774390929415523</v>
      </c>
      <c r="G21" s="34"/>
      <c r="H21" s="13" t="s">
        <v>12</v>
      </c>
      <c r="I21" s="14">
        <v>130</v>
      </c>
      <c r="J21" s="15">
        <f>I21/I$42</f>
        <v>0.042071197411003236</v>
      </c>
      <c r="K21" s="16">
        <f>K$8*J21</f>
        <v>22.171521035598705</v>
      </c>
      <c r="L21" s="17"/>
      <c r="M21" s="36">
        <f>M$8*J21</f>
        <v>23.415145631067958</v>
      </c>
      <c r="N21" s="34"/>
      <c r="O21" s="13" t="s">
        <v>12</v>
      </c>
      <c r="P21" s="14">
        <v>31</v>
      </c>
      <c r="Q21" s="15">
        <f>P21/P$42</f>
        <v>0.0110912343470483</v>
      </c>
      <c r="R21" s="16">
        <f>R$8*Q21</f>
        <v>3.725101967799642</v>
      </c>
      <c r="S21" s="17"/>
      <c r="T21" s="36">
        <f>T$8*Q21</f>
        <v>5.513785330948122</v>
      </c>
      <c r="V21" s="13" t="s">
        <v>12</v>
      </c>
      <c r="W21" s="14">
        <f>B21+I21+P21</f>
        <v>243</v>
      </c>
      <c r="X21" s="15">
        <f>W21/W$42</f>
        <v>0.026952085181898847</v>
      </c>
      <c r="Y21" s="16">
        <f>Y$8*X21</f>
        <v>42.387813886424134</v>
      </c>
      <c r="Z21" s="17"/>
      <c r="AA21" s="36">
        <f>AA$8*X21</f>
        <v>29.19921258873114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82</v>
      </c>
      <c r="C23" s="15">
        <f>SUM(C20:C22)</f>
        <v>0.026189715745768127</v>
      </c>
      <c r="D23" s="16"/>
      <c r="E23" s="21">
        <f>D$8*C23</f>
        <v>18.590769722133505</v>
      </c>
      <c r="F23" s="21">
        <f>F$8*C23</f>
        <v>0.7774390929415523</v>
      </c>
      <c r="G23" s="34"/>
      <c r="H23" s="23" t="s">
        <v>31</v>
      </c>
      <c r="I23" s="14">
        <f>SUM(I20:I22)</f>
        <v>155</v>
      </c>
      <c r="J23" s="15">
        <f>SUM(J20:J22)</f>
        <v>0.05016181229773463</v>
      </c>
      <c r="K23" s="16"/>
      <c r="L23" s="21">
        <f>K$8*J23</f>
        <v>26.43527508090615</v>
      </c>
      <c r="M23" s="21">
        <f>M$8*J23</f>
        <v>27.918058252427183</v>
      </c>
      <c r="N23" s="34"/>
      <c r="O23" s="23" t="s">
        <v>31</v>
      </c>
      <c r="P23" s="14">
        <f>SUM(P20:P22)</f>
        <v>83</v>
      </c>
      <c r="Q23" s="15">
        <f>SUM(Q20:Q22)</f>
        <v>0.029695885509838996</v>
      </c>
      <c r="R23" s="16"/>
      <c r="S23" s="21">
        <f>R$8*Q23</f>
        <v>9.973660107334526</v>
      </c>
      <c r="T23" s="21">
        <f>T$8*Q23</f>
        <v>14.76271556350626</v>
      </c>
      <c r="V23" s="23" t="s">
        <v>31</v>
      </c>
      <c r="W23" s="14">
        <f>SUM(W20:W22)</f>
        <v>320</v>
      </c>
      <c r="X23" s="15">
        <f>SUM(X20:X22)</f>
        <v>0.0354924578527063</v>
      </c>
      <c r="Y23" s="16"/>
      <c r="Z23" s="21">
        <f>Y$8*X23</f>
        <v>55.81934338952973</v>
      </c>
      <c r="AA23" s="21">
        <f>AA$8*X23</f>
        <v>38.451637976929895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1</v>
      </c>
      <c r="C25" s="15">
        <f aca="true" t="shared" si="9" ref="C25:C31">B25/B$42</f>
        <v>0.00031938677738741617</v>
      </c>
      <c r="D25" s="16">
        <f aca="true" t="shared" si="10" ref="D25:D31">D$8*C25</f>
        <v>0.22671670392845739</v>
      </c>
      <c r="E25" s="17"/>
      <c r="F25" s="36">
        <f>F$8*C25</f>
        <v>0.00948096454806771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0.00011091393078970719</v>
      </c>
      <c r="Y25" s="16">
        <f aca="true" t="shared" si="16" ref="Y25:Y31">Y$8*X25</f>
        <v>0.1744354480922804</v>
      </c>
      <c r="Z25" s="17"/>
      <c r="AA25" s="36">
        <f>AA$8*X25</f>
        <v>0.12016136867790593</v>
      </c>
      <c r="AB25" s="26"/>
    </row>
    <row r="26" spans="1:28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  <c r="AB26" s="26"/>
    </row>
    <row r="27" spans="1:28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  <c r="AB27" s="26"/>
    </row>
    <row r="28" spans="1:28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  <c r="AB28" s="26"/>
    </row>
    <row r="29" spans="1:28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  <c r="AB29" s="26"/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  <c r="AB30" s="26"/>
    </row>
    <row r="31" spans="1:28" ht="18">
      <c r="A31" s="13" t="s">
        <v>18</v>
      </c>
      <c r="B31" s="14">
        <v>2</v>
      </c>
      <c r="C31" s="15">
        <f t="shared" si="9"/>
        <v>0.0006387735547748323</v>
      </c>
      <c r="D31" s="16">
        <f t="shared" si="10"/>
        <v>0.45343340785691477</v>
      </c>
      <c r="E31" s="17"/>
      <c r="F31" s="36">
        <f t="shared" si="17"/>
        <v>0.01896192909613542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V31" s="13" t="s">
        <v>18</v>
      </c>
      <c r="W31" s="14">
        <f t="shared" si="20"/>
        <v>2</v>
      </c>
      <c r="X31" s="15">
        <f t="shared" si="15"/>
        <v>0.00022182786157941438</v>
      </c>
      <c r="Y31" s="16">
        <f t="shared" si="16"/>
        <v>0.3488708961845608</v>
      </c>
      <c r="Z31" s="17"/>
      <c r="AA31" s="36">
        <f t="shared" si="21"/>
        <v>0.24032273735581186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3</v>
      </c>
      <c r="C33" s="15">
        <f>SUM(C25:C32)</f>
        <v>0.0009581603321622484</v>
      </c>
      <c r="D33" s="16"/>
      <c r="E33" s="21">
        <f>D$8*C33</f>
        <v>0.6801501117853721</v>
      </c>
      <c r="F33" s="21">
        <f>F$8*C33</f>
        <v>0.028442893644203132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V33" s="24" t="s">
        <v>19</v>
      </c>
      <c r="W33" s="14">
        <f>SUM(W25:W32)</f>
        <v>3</v>
      </c>
      <c r="X33" s="15">
        <f>SUM(X25:X32)</f>
        <v>0.0003327417923691216</v>
      </c>
      <c r="Y33" s="16"/>
      <c r="Z33" s="21">
        <f>Y$8*X33</f>
        <v>0.5233063442768412</v>
      </c>
      <c r="AA33" s="21">
        <f>AA$8*X33</f>
        <v>0.36048410603371783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  <c r="AB35" s="26"/>
    </row>
    <row r="36" spans="1:28" ht="18">
      <c r="A36" s="13" t="s">
        <v>21</v>
      </c>
      <c r="B36" s="14">
        <v>5</v>
      </c>
      <c r="C36" s="15">
        <f>B36/B$42</f>
        <v>0.0015969338869370809</v>
      </c>
      <c r="D36" s="16">
        <f>D$8*C36</f>
        <v>1.133583519642287</v>
      </c>
      <c r="E36" s="17"/>
      <c r="F36" s="36">
        <f>F$8*C36</f>
        <v>0.047404822740338554</v>
      </c>
      <c r="G36" s="34"/>
      <c r="H36" s="13" t="s">
        <v>21</v>
      </c>
      <c r="I36" s="14">
        <v>6</v>
      </c>
      <c r="J36" s="15">
        <f>I36/I$42</f>
        <v>0.001941747572815534</v>
      </c>
      <c r="K36" s="16">
        <f>K$8*J36</f>
        <v>1.0233009708737864</v>
      </c>
      <c r="L36" s="17"/>
      <c r="M36" s="36">
        <f>M$8*J36</f>
        <v>1.0806990291262135</v>
      </c>
      <c r="N36" s="34"/>
      <c r="O36" s="13" t="s">
        <v>21</v>
      </c>
      <c r="P36" s="14">
        <v>2</v>
      </c>
      <c r="Q36" s="15">
        <f>P36/P$42</f>
        <v>0.0007155635062611807</v>
      </c>
      <c r="R36" s="16">
        <f>R$8*Q36</f>
        <v>0.24032915921288014</v>
      </c>
      <c r="S36" s="17"/>
      <c r="T36" s="36">
        <f>T$8*Q36</f>
        <v>0.3557280858676207</v>
      </c>
      <c r="V36" s="13" t="s">
        <v>21</v>
      </c>
      <c r="W36" s="14">
        <f>B36+I36+P36</f>
        <v>13</v>
      </c>
      <c r="X36" s="15">
        <f>W36/W$42</f>
        <v>0.0014418811002661935</v>
      </c>
      <c r="Y36" s="16">
        <f>Y$8*X36</f>
        <v>2.2676608251996453</v>
      </c>
      <c r="Z36" s="17"/>
      <c r="AA36" s="36">
        <f>AA$8*X36</f>
        <v>1.562097792812777</v>
      </c>
      <c r="AB36" s="26"/>
    </row>
    <row r="37" spans="1:28" ht="18">
      <c r="A37" s="13" t="s">
        <v>22</v>
      </c>
      <c r="B37" s="14">
        <v>0</v>
      </c>
      <c r="C37" s="15">
        <f>B37/B$42</f>
        <v>0</v>
      </c>
      <c r="D37" s="16">
        <f>D$8*C37</f>
        <v>0</v>
      </c>
      <c r="E37" s="17"/>
      <c r="F37" s="36">
        <f>F$8*C37</f>
        <v>0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1</v>
      </c>
      <c r="Q37" s="15">
        <f>P37/P$42</f>
        <v>0.00035778175313059033</v>
      </c>
      <c r="R37" s="16">
        <f>R$8*Q37</f>
        <v>0.12016457960644007</v>
      </c>
      <c r="S37" s="17"/>
      <c r="T37" s="36">
        <f>T$8*Q37</f>
        <v>0.17786404293381036</v>
      </c>
      <c r="V37" s="13" t="s">
        <v>22</v>
      </c>
      <c r="W37" s="14">
        <f>B37+I37+P37</f>
        <v>1</v>
      </c>
      <c r="X37" s="15">
        <f>W37/W$42</f>
        <v>0.00011091393078970719</v>
      </c>
      <c r="Y37" s="16">
        <f>Y$8*X37</f>
        <v>0.1744354480922804</v>
      </c>
      <c r="Z37" s="17"/>
      <c r="AA37" s="36">
        <f>AA$8*X37</f>
        <v>0.12016136867790593</v>
      </c>
      <c r="AB37" s="26"/>
    </row>
    <row r="38" spans="1:28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0.00032362459546925567</v>
      </c>
      <c r="K38" s="16">
        <f>K$8*J38</f>
        <v>0.17055016181229773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0.00011091393078970719</v>
      </c>
      <c r="Y38" s="16">
        <f>Y$8*X38</f>
        <v>0.1744354480922804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5</v>
      </c>
      <c r="C40" s="15">
        <f>SUM(C35:C39)</f>
        <v>0.0015969338869370809</v>
      </c>
      <c r="D40" s="17"/>
      <c r="E40" s="21">
        <f>D$8*C40</f>
        <v>1.133583519642287</v>
      </c>
      <c r="F40" s="21">
        <f>F$8*C40</f>
        <v>0.047404822740338554</v>
      </c>
      <c r="G40" s="34"/>
      <c r="H40" s="24" t="s">
        <v>24</v>
      </c>
      <c r="I40" s="14">
        <f>SUM(I35:I39)</f>
        <v>7</v>
      </c>
      <c r="J40" s="15">
        <f>SUM(J35:J39)</f>
        <v>0.0022653721682847896</v>
      </c>
      <c r="K40" s="17"/>
      <c r="L40" s="21">
        <f>K$8*J40</f>
        <v>1.1938511326860841</v>
      </c>
      <c r="M40" s="21">
        <f>M$8*J40</f>
        <v>1.2608155339805824</v>
      </c>
      <c r="N40" s="34"/>
      <c r="O40" s="24" t="s">
        <v>24</v>
      </c>
      <c r="P40" s="14">
        <f>SUM(P35:P39)</f>
        <v>3</v>
      </c>
      <c r="Q40" s="15">
        <f>SUM(Q35:Q39)</f>
        <v>0.001073345259391771</v>
      </c>
      <c r="R40" s="17"/>
      <c r="S40" s="21">
        <f>R$8*Q40</f>
        <v>0.3604937388193202</v>
      </c>
      <c r="T40" s="21">
        <f>T$8*Q40</f>
        <v>0.533592128801431</v>
      </c>
      <c r="V40" s="24" t="s">
        <v>24</v>
      </c>
      <c r="W40" s="14">
        <f>SUM(W35:W39)</f>
        <v>15</v>
      </c>
      <c r="X40" s="15">
        <f>SUM(X35:X39)</f>
        <v>0.001663708961845608</v>
      </c>
      <c r="Y40" s="17"/>
      <c r="Z40" s="21">
        <f>Y$8*X40</f>
        <v>2.6165317213842063</v>
      </c>
      <c r="AA40" s="21">
        <f>AA$8*X40</f>
        <v>1.802420530168589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8">
      <c r="A42" s="25" t="s">
        <v>32</v>
      </c>
      <c r="B42" s="42">
        <f>SUM(B18+B23+B33+B40)</f>
        <v>3131</v>
      </c>
      <c r="C42" s="15">
        <f>C18+C23+C33+C40</f>
        <v>0.9999999999999999</v>
      </c>
      <c r="D42" s="16">
        <f>'[2]BP JULY'!$D$5</f>
        <v>709.85</v>
      </c>
      <c r="E42" s="16">
        <f>SUM(E9:E41)</f>
        <v>709.85</v>
      </c>
      <c r="F42" s="16">
        <f>SUM(F18+F23+F33+F40)</f>
        <v>29.684900000000003</v>
      </c>
      <c r="G42" s="34"/>
      <c r="H42" s="25" t="s">
        <v>32</v>
      </c>
      <c r="I42" s="26">
        <f>SUM(I18+I23+I33+I40)</f>
        <v>3090</v>
      </c>
      <c r="J42" s="27">
        <f>J18+J23+J33+J40</f>
        <v>1</v>
      </c>
      <c r="K42" s="28">
        <f>SUM(K9:K41)</f>
        <v>527.0000000000002</v>
      </c>
      <c r="L42" s="28">
        <f>SUM(L9:L41)</f>
        <v>527</v>
      </c>
      <c r="M42" s="28">
        <f>SUM(M18+M23+M33+M40)</f>
        <v>556.56</v>
      </c>
      <c r="N42" s="34"/>
      <c r="O42" s="25" t="s">
        <v>32</v>
      </c>
      <c r="P42" s="26">
        <f>SUM(P18+P23+P33+P40)</f>
        <v>2795</v>
      </c>
      <c r="Q42" s="27">
        <f>Q18+Q23+Q33+Q40</f>
        <v>1.0000000000000002</v>
      </c>
      <c r="R42" s="28">
        <f>SUM(R9:R41)</f>
        <v>335.8600000000001</v>
      </c>
      <c r="S42" s="28">
        <f>SUM(S9:S41)</f>
        <v>335.86000000000007</v>
      </c>
      <c r="T42" s="28">
        <f>SUM(T18+T23+T33+T40)</f>
        <v>497.13000000000005</v>
      </c>
      <c r="V42" s="25" t="s">
        <v>32</v>
      </c>
      <c r="W42" s="26">
        <f>SUM(W40,W33,W23,W18)</f>
        <v>9016</v>
      </c>
      <c r="X42" s="27">
        <f>X18+X23+X33+X40</f>
        <v>1</v>
      </c>
      <c r="Y42" s="28">
        <f>SUM(Y9:Y41)</f>
        <v>1572.7099999999996</v>
      </c>
      <c r="Z42" s="28">
        <f>SUM(Z9:Z41)</f>
        <v>1572.71</v>
      </c>
      <c r="AA42" s="28">
        <f>SUM(AA18+AA23+AA33+AA40)</f>
        <v>1083.3748999999998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8">
      <c r="A44" s="14" t="s">
        <v>34</v>
      </c>
      <c r="B44" s="43"/>
      <c r="C44" s="43"/>
      <c r="D44" s="43"/>
      <c r="E44" s="16">
        <f>'[2]BP JULY'!$D$7</f>
        <v>2639.91</v>
      </c>
      <c r="F44" s="6"/>
      <c r="G44" s="34"/>
      <c r="H44" s="13" t="s">
        <v>34</v>
      </c>
      <c r="I44" s="31"/>
      <c r="J44" s="31"/>
      <c r="K44" s="31"/>
      <c r="L44" s="28">
        <f>'[2]BP AUG '!$D$7</f>
        <v>2341.02</v>
      </c>
      <c r="M44" s="6"/>
      <c r="N44" s="34"/>
      <c r="O44" s="13" t="s">
        <v>34</v>
      </c>
      <c r="P44" s="31"/>
      <c r="Q44" s="31"/>
      <c r="R44" s="31"/>
      <c r="S44" s="28">
        <v>2386.41</v>
      </c>
      <c r="T44" s="6"/>
      <c r="V44" s="13" t="s">
        <v>34</v>
      </c>
      <c r="W44" s="31"/>
      <c r="X44" s="31"/>
      <c r="Y44" s="31"/>
      <c r="Z44" s="28">
        <f>E44+L44+S44</f>
        <v>7367.34</v>
      </c>
      <c r="AA44" s="6"/>
      <c r="AB44" s="26"/>
    </row>
    <row r="45" spans="1:28" ht="18">
      <c r="A45" s="44" t="s">
        <v>54</v>
      </c>
      <c r="B45" s="16">
        <f>'[2]BP JULY'!$D$6</f>
        <v>1930.06</v>
      </c>
      <c r="C45" s="45"/>
      <c r="D45" s="43"/>
      <c r="E45" s="16"/>
      <c r="F45" s="6"/>
      <c r="G45" s="34"/>
      <c r="H45" s="32" t="s">
        <v>55</v>
      </c>
      <c r="I45" s="28">
        <f>'[2]BP AUG '!$D$6</f>
        <v>1814.02</v>
      </c>
      <c r="J45" s="33"/>
      <c r="K45" s="31"/>
      <c r="L45" s="28"/>
      <c r="M45" s="6"/>
      <c r="N45" s="34"/>
      <c r="O45" s="32" t="s">
        <v>56</v>
      </c>
      <c r="P45" s="28">
        <v>2050.55</v>
      </c>
      <c r="Q45" s="33"/>
      <c r="R45" s="31"/>
      <c r="S45" s="28"/>
      <c r="T45" s="6"/>
      <c r="V45" s="32" t="s">
        <v>60</v>
      </c>
      <c r="W45" s="26">
        <f>B45+I45+P45</f>
        <v>5794.63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sheetProtection/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fitToHeight="1" fitToWidth="1" horizontalDpi="600" verticalDpi="600" orientation="portrait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="75" zoomScaleNormal="75" zoomScaleSheetLayoutView="75" zoomScalePageLayoutView="0" workbookViewId="0" topLeftCell="A1">
      <selection activeCell="B18" sqref="B18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6" t="s">
        <v>0</v>
      </c>
      <c r="B1" s="46"/>
      <c r="C1" s="46"/>
      <c r="D1" s="2"/>
      <c r="E1" s="2"/>
      <c r="F1" s="2"/>
      <c r="H1" s="46" t="s">
        <v>0</v>
      </c>
      <c r="I1" s="46"/>
      <c r="J1" s="46"/>
      <c r="K1" s="2"/>
      <c r="L1" s="2"/>
      <c r="M1" s="2"/>
      <c r="O1" s="46" t="s">
        <v>0</v>
      </c>
      <c r="P1" s="46"/>
      <c r="Q1" s="46"/>
      <c r="R1" s="2"/>
      <c r="S1" s="2"/>
      <c r="T1" s="2"/>
      <c r="V1" s="46"/>
      <c r="W1" s="46"/>
      <c r="X1" s="46"/>
      <c r="Y1" s="2"/>
      <c r="Z1" s="2"/>
      <c r="AA1" s="2"/>
    </row>
    <row r="2" spans="1:27" ht="24">
      <c r="A2" s="46" t="s">
        <v>1</v>
      </c>
      <c r="B2" s="46"/>
      <c r="C2" s="46"/>
      <c r="D2" s="2"/>
      <c r="E2" s="2"/>
      <c r="F2" s="2"/>
      <c r="H2" s="46" t="s">
        <v>1</v>
      </c>
      <c r="I2" s="46"/>
      <c r="J2" s="46"/>
      <c r="K2" s="2"/>
      <c r="L2" s="2"/>
      <c r="M2" s="2"/>
      <c r="O2" s="46" t="s">
        <v>1</v>
      </c>
      <c r="P2" s="46"/>
      <c r="Q2" s="46"/>
      <c r="R2" s="2"/>
      <c r="S2" s="2"/>
      <c r="T2" s="2"/>
      <c r="V2" s="46"/>
      <c r="W2" s="46"/>
      <c r="X2" s="46"/>
      <c r="Y2" s="2"/>
      <c r="Z2" s="2"/>
      <c r="AA2" s="2"/>
    </row>
    <row r="3" spans="1:27" s="35" customFormat="1" ht="22.5">
      <c r="A3" s="47" t="s">
        <v>65</v>
      </c>
      <c r="B3" s="47"/>
      <c r="C3" s="47"/>
      <c r="D3" s="3"/>
      <c r="E3" s="3"/>
      <c r="F3" s="3"/>
      <c r="H3" s="47" t="s">
        <v>65</v>
      </c>
      <c r="I3" s="47"/>
      <c r="J3" s="47"/>
      <c r="K3" s="3"/>
      <c r="L3" s="3"/>
      <c r="M3" s="3"/>
      <c r="O3" s="47" t="s">
        <v>65</v>
      </c>
      <c r="P3" s="47"/>
      <c r="Q3" s="47"/>
      <c r="R3" s="3"/>
      <c r="S3" s="3"/>
      <c r="T3" s="3"/>
      <c r="V3" s="47" t="s">
        <v>64</v>
      </c>
      <c r="W3" s="47"/>
      <c r="X3" s="47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8" t="s">
        <v>45</v>
      </c>
      <c r="C5" s="48"/>
      <c r="D5" s="48"/>
      <c r="E5" s="5"/>
      <c r="F5" s="5"/>
      <c r="H5" s="4"/>
      <c r="I5" s="48" t="s">
        <v>46</v>
      </c>
      <c r="J5" s="48"/>
      <c r="K5" s="48"/>
      <c r="L5" s="5"/>
      <c r="M5" s="5"/>
      <c r="O5" s="4"/>
      <c r="P5" s="48" t="s">
        <v>47</v>
      </c>
      <c r="Q5" s="48"/>
      <c r="R5" s="48"/>
      <c r="S5" s="5"/>
      <c r="T5" s="5"/>
      <c r="V5" s="4"/>
      <c r="W5" s="48"/>
      <c r="X5" s="48"/>
      <c r="Y5" s="48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OCT'!$D$5</f>
        <v>811.21</v>
      </c>
      <c r="E8" s="11"/>
      <c r="F8" s="39">
        <f>'[1]BP OCT'!$E$50</f>
        <v>17.000200000000003</v>
      </c>
      <c r="G8" s="34"/>
      <c r="H8" s="11"/>
      <c r="I8" s="11"/>
      <c r="J8" s="11"/>
      <c r="K8" s="39">
        <f>'[1]BP NOV'!$D$5</f>
        <v>876.34</v>
      </c>
      <c r="L8" s="11"/>
      <c r="M8" s="39">
        <f>'[1]BP NOV'!$E$47</f>
        <v>13.0788</v>
      </c>
      <c r="N8" s="34"/>
      <c r="O8" s="11"/>
      <c r="P8" s="11"/>
      <c r="Q8" s="11"/>
      <c r="R8" s="39">
        <f>'[1]BP DEC'!$D$5</f>
        <v>543.53</v>
      </c>
      <c r="S8" s="11"/>
      <c r="T8" s="12">
        <v>23.35</v>
      </c>
      <c r="U8" s="34"/>
      <c r="V8" s="11"/>
      <c r="W8" s="11"/>
      <c r="X8" s="11"/>
      <c r="Y8" s="12">
        <f>D8+K8+R8</f>
        <v>2231.08</v>
      </c>
      <c r="Z8" s="11"/>
      <c r="AA8" s="39">
        <f>F8+M8+T8</f>
        <v>53.429</v>
      </c>
    </row>
    <row r="9" spans="1:27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U9" s="34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</row>
    <row r="10" spans="1:27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</row>
    <row r="11" spans="1:27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U11" s="34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</row>
    <row r="12" spans="1:27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U12" s="34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</row>
    <row r="13" spans="1:27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U13" s="34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</row>
    <row r="14" spans="1:27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U14" s="34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</row>
    <row r="15" spans="1:27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U15" s="34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</row>
    <row r="16" spans="1:27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U16" s="34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U18" s="34"/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U20" s="34"/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</row>
    <row r="21" spans="1:27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U21" s="34"/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SUM(M20:M22)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U23" s="34"/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U25" s="34"/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</row>
    <row r="26" spans="1:27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>
        <v>0.01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8" ref="T26:T31">T$8*Q26</f>
        <v>#DIV/0!</v>
      </c>
      <c r="U26" s="34"/>
      <c r="V26" s="13" t="s">
        <v>25</v>
      </c>
      <c r="W26" s="14">
        <f aca="true" t="shared" si="19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0" ref="AA26:AA31">AA$8*X26</f>
        <v>#DIV/0!</v>
      </c>
    </row>
    <row r="27" spans="1:27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>M$8*J27</f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8"/>
        <v>#DIV/0!</v>
      </c>
      <c r="U27" s="34"/>
      <c r="V27" s="13" t="s">
        <v>14</v>
      </c>
      <c r="W27" s="14">
        <f t="shared" si="19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0"/>
        <v>#DIV/0!</v>
      </c>
    </row>
    <row r="28" spans="1:27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>M$8*J28</f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8"/>
        <v>#DIV/0!</v>
      </c>
      <c r="U28" s="34"/>
      <c r="V28" s="13" t="s">
        <v>15</v>
      </c>
      <c r="W28" s="14">
        <f t="shared" si="19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0"/>
        <v>#DIV/0!</v>
      </c>
    </row>
    <row r="29" spans="1:27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>M$8*J29</f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8"/>
        <v>#DIV/0!</v>
      </c>
      <c r="U29" s="34"/>
      <c r="V29" s="13" t="s">
        <v>16</v>
      </c>
      <c r="W29" s="14">
        <f t="shared" si="19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0"/>
        <v>#DIV/0!</v>
      </c>
    </row>
    <row r="30" spans="1:27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>M$8*J30</f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8"/>
        <v>#DIV/0!</v>
      </c>
      <c r="U30" s="34"/>
      <c r="V30" s="13" t="s">
        <v>17</v>
      </c>
      <c r="W30" s="14">
        <f t="shared" si="19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0"/>
        <v>#DIV/0!</v>
      </c>
    </row>
    <row r="31" spans="1:27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>M$8*J31</f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8"/>
        <v>#DIV/0!</v>
      </c>
      <c r="U31" s="34"/>
      <c r="V31" s="13" t="s">
        <v>18</v>
      </c>
      <c r="W31" s="14">
        <f t="shared" si="19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0"/>
        <v>#DIV/0!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SUM(M25:M32)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U33" s="34"/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U35" s="34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</row>
    <row r="36" spans="1:27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U36" s="34"/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</row>
    <row r="37" spans="1:27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U37" s="34"/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</row>
    <row r="38" spans="1:27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U38" s="34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SUM(M35:M38)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U40" s="34"/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U42" s="34"/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OCT'!$D$7</f>
        <v>3312.83</v>
      </c>
      <c r="F44" s="6"/>
      <c r="G44" s="34"/>
      <c r="H44" s="13" t="s">
        <v>34</v>
      </c>
      <c r="I44" s="31"/>
      <c r="J44" s="31"/>
      <c r="K44" s="31"/>
      <c r="L44" s="28">
        <f>'[1]BP NOV'!$D$7</f>
        <v>3389.03</v>
      </c>
      <c r="M44" s="6"/>
      <c r="N44" s="34"/>
      <c r="O44" s="13" t="s">
        <v>34</v>
      </c>
      <c r="P44" s="31"/>
      <c r="Q44" s="31"/>
      <c r="R44" s="31"/>
      <c r="S44" s="28">
        <f>'[1]BP DEC'!$D$7</f>
        <v>2619.1899999999996</v>
      </c>
      <c r="T44" s="6"/>
      <c r="U44" s="34"/>
      <c r="V44" s="13" t="s">
        <v>34</v>
      </c>
      <c r="W44" s="31"/>
      <c r="X44" s="31"/>
      <c r="Y44" s="31"/>
      <c r="Z44" s="28">
        <f>E44+L44+S44</f>
        <v>9321.05</v>
      </c>
      <c r="AA44" s="6"/>
    </row>
    <row r="45" spans="1:27" ht="15.75">
      <c r="A45" s="32" t="s">
        <v>35</v>
      </c>
      <c r="B45" s="28">
        <f>'[1]BP OCT'!$D$6</f>
        <v>2501.62</v>
      </c>
      <c r="C45" s="33"/>
      <c r="D45" s="31"/>
      <c r="E45" s="28"/>
      <c r="F45" s="6"/>
      <c r="G45" s="34"/>
      <c r="H45" s="32" t="s">
        <v>57</v>
      </c>
      <c r="I45" s="28">
        <f>'[1]BP NOV'!$D$6</f>
        <v>2512.69</v>
      </c>
      <c r="J45" s="33"/>
      <c r="K45" s="31"/>
      <c r="L45" s="28"/>
      <c r="M45" s="6"/>
      <c r="N45" s="34"/>
      <c r="O45" s="32" t="s">
        <v>58</v>
      </c>
      <c r="P45" s="28">
        <f>'[1]BP DEC'!$D$6</f>
        <v>2075.66</v>
      </c>
      <c r="Q45" s="33"/>
      <c r="R45" s="31"/>
      <c r="S45" s="28"/>
      <c r="T45" s="6"/>
      <c r="U45" s="34"/>
      <c r="V45" s="32" t="s">
        <v>60</v>
      </c>
      <c r="W45" s="26">
        <f>B45+I45+P45</f>
        <v>7089.969999999999</v>
      </c>
      <c r="X45" s="33"/>
      <c r="Y45" s="31"/>
      <c r="Z45" s="28"/>
      <c r="AA45" s="6"/>
    </row>
  </sheetData>
  <sheetProtection/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fitToHeight="4" fitToWidth="1" horizontalDpi="600" verticalDpi="600" orientation="portrait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2008-10-14T17:49:25Z</cp:lastPrinted>
  <dcterms:created xsi:type="dcterms:W3CDTF">2007-02-07T00:13:27Z</dcterms:created>
  <dcterms:modified xsi:type="dcterms:W3CDTF">2008-10-14T18:16:03Z</dcterms:modified>
  <cp:category/>
  <cp:version/>
  <cp:contentType/>
  <cp:contentStatus/>
</cp:coreProperties>
</file>