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BP JAN " sheetId="1" r:id="rId1"/>
  </sheets>
  <externalReferences>
    <externalReference r:id="rId4"/>
  </externalReferences>
  <definedNames>
    <definedName name="_xlnm.Print_Area" localSheetId="0">'BP JAN '!$A$1:$E$93</definedName>
  </definedNames>
  <calcPr fullCalcOnLoad="1"/>
</workbook>
</file>

<file path=xl/sharedStrings.xml><?xml version="1.0" encoding="utf-8"?>
<sst xmlns="http://schemas.openxmlformats.org/spreadsheetml/2006/main" count="51" uniqueCount="45">
  <si>
    <t>CLOVER FLAT LANDFILL DISPOSAL AND RECYCLING REPORT</t>
  </si>
  <si>
    <t>MONTH OF JANUARY 2008</t>
  </si>
  <si>
    <t xml:space="preserve"> </t>
  </si>
  <si>
    <t xml:space="preserve">TONS OF INCOMING SOLID WASTE FOR DISPOSAL </t>
  </si>
  <si>
    <t>PUBLIC</t>
  </si>
  <si>
    <t>UVDS</t>
  </si>
  <si>
    <t>UVR RECYCLED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</si>
  <si>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</si>
  <si>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</si>
  <si>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</si>
  <si>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</si>
  <si>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</si>
  <si>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</si>
  <si>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Cardboard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</si>
  <si>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</si>
  <si>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</si>
  <si>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</si>
  <si>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</si>
  <si>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</si>
  <si>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</si>
  <si>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</si>
  <si>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Tires</t>
  </si>
  <si>
    <t xml:space="preserve">    Fluorescent Lamps</t>
  </si>
  <si>
    <t xml:space="preserve">     Paint 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</si>
  <si>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</si>
  <si>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</si>
  <si>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</si>
  <si>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</si>
  <si>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</si>
  <si>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</si>
  <si>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</si>
  <si>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</si>
  <si>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</si>
  <si>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</si>
  <si>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</si>
  <si>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</si>
  <si>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</si>
  <si>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</si>
  <si>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</si>
  <si>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TONS</t>
  </si>
  <si>
    <t># VEHS PUBLIC</t>
  </si>
  <si>
    <t>#VEHS UVDS</t>
  </si>
  <si>
    <t># VEHS UVR</t>
  </si>
  <si>
    <t>TOTAL INCOMING TONS</t>
  </si>
  <si>
    <r>
      <t>UVR DROP OFF/BUYBACK  RECYCLABLES 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</si>
</sst>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7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9" fillId="0" borderId="0" xfId="15" applyNumberFormat="1" applyFont="1" applyFill="1" applyBorder="1" applyAlignment="1">
      <alignment/>
    </xf>
    <xf numFmtId="164" fontId="7" fillId="0" borderId="0" xfId="15" applyNumberFormat="1" applyFont="1" applyFill="1" applyAlignment="1">
      <alignment horizontal="left" vertical="justify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2" fontId="8" fillId="0" borderId="0" xfId="15" applyNumberFormat="1" applyFont="1" applyFill="1" applyBorder="1" applyAlignment="1">
      <alignment/>
    </xf>
    <xf numFmtId="10" fontId="7" fillId="0" borderId="0" xfId="15" applyNumberFormat="1" applyFont="1" applyFill="1" applyAlignment="1">
      <alignment horizontal="right" vertical="justify"/>
    </xf>
    <xf numFmtId="0" fontId="11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>
      <alignment horizontal="left" vertical="justify"/>
    </xf>
    <xf numFmtId="2" fontId="7" fillId="0" borderId="7" xfId="15" applyNumberFormat="1" applyFont="1" applyFill="1" applyBorder="1" applyAlignment="1">
      <alignment/>
    </xf>
    <xf numFmtId="2" fontId="7" fillId="0" borderId="0" xfId="15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 horizontal="right"/>
    </xf>
    <xf numFmtId="164" fontId="10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 horizontal="right"/>
    </xf>
    <xf numFmtId="2" fontId="8" fillId="0" borderId="8" xfId="15" applyNumberFormat="1" applyFont="1" applyFill="1" applyBorder="1" applyAlignment="1">
      <alignment horizontal="right"/>
    </xf>
    <xf numFmtId="164" fontId="7" fillId="0" borderId="0" xfId="15" applyNumberFormat="1" applyFont="1" applyFill="1" applyBorder="1" applyAlignment="1">
      <alignment/>
    </xf>
    <xf numFmtId="2" fontId="8" fillId="0" borderId="9" xfId="15" applyNumberFormat="1" applyFont="1" applyFill="1" applyBorder="1" applyAlignment="1">
      <alignment horizontal="right"/>
    </xf>
    <xf numFmtId="2" fontId="7" fillId="0" borderId="0" xfId="15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 horizontal="right"/>
    </xf>
    <xf numFmtId="2" fontId="8" fillId="0" borderId="12" xfId="1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4" fontId="8" fillId="0" borderId="0" xfId="15" applyNumberFormat="1" applyFont="1" applyFill="1" applyAlignment="1">
      <alignment/>
    </xf>
    <xf numFmtId="2" fontId="8" fillId="0" borderId="0" xfId="15" applyNumberFormat="1" applyFont="1" applyFill="1" applyAlignment="1">
      <alignment/>
    </xf>
    <xf numFmtId="2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center"/>
    </xf>
    <xf numFmtId="169" fontId="8" fillId="0" borderId="0" xfId="15" applyNumberFormat="1" applyFont="1" applyFill="1" applyBorder="1" applyAlignment="1">
      <alignment horizontal="right"/>
    </xf>
    <xf numFmtId="164" fontId="8" fillId="0" borderId="13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15" applyNumberFormat="1" applyFont="1" applyFill="1" applyAlignment="1">
      <alignment horizontal="right"/>
    </xf>
    <xf numFmtId="168" fontId="8" fillId="0" borderId="0" xfId="15" applyNumberFormat="1" applyFont="1" applyFill="1" applyBorder="1" applyAlignment="1">
      <alignment/>
    </xf>
    <xf numFmtId="164" fontId="7" fillId="0" borderId="0" xfId="15" applyNumberFormat="1" applyFont="1" applyFill="1" applyAlignment="1">
      <alignment/>
    </xf>
    <xf numFmtId="0" fontId="8" fillId="0" borderId="0" xfId="0" applyFont="1" applyFill="1" applyAlignment="1">
      <alignment horizontal="left" vertical="justify"/>
    </xf>
    <xf numFmtId="2" fontId="8" fillId="0" borderId="8" xfId="15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right"/>
    </xf>
    <xf numFmtId="2" fontId="8" fillId="0" borderId="9" xfId="15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1" fontId="7" fillId="0" borderId="0" xfId="0" applyNumberFormat="1" applyFont="1" applyFill="1" applyBorder="1" applyAlignment="1">
      <alignment horizontal="right" vertical="justify"/>
    </xf>
    <xf numFmtId="0" fontId="9" fillId="0" borderId="0" xfId="0" applyFont="1" applyFill="1" applyBorder="1" applyAlignment="1">
      <alignment horizontal="left" vertical="justify"/>
    </xf>
    <xf numFmtId="2" fontId="7" fillId="0" borderId="7" xfId="0" applyNumberFormat="1" applyFont="1" applyFill="1" applyBorder="1" applyAlignment="1">
      <alignment horizontal="right" vertical="justify"/>
    </xf>
    <xf numFmtId="0" fontId="13" fillId="0" borderId="0" xfId="0" applyFont="1" applyFill="1" applyBorder="1" applyAlignment="1">
      <alignment horizontal="left" vertical="justify"/>
    </xf>
    <xf numFmtId="2" fontId="10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left" vertical="justify"/>
    </xf>
    <xf numFmtId="2" fontId="7" fillId="0" borderId="8" xfId="15" applyNumberFormat="1" applyFont="1" applyFill="1" applyBorder="1" applyAlignment="1">
      <alignment horizontal="right"/>
    </xf>
    <xf numFmtId="10" fontId="7" fillId="0" borderId="8" xfId="15" applyNumberFormat="1" applyFont="1" applyFill="1" applyBorder="1" applyAlignment="1">
      <alignment horizontal="center" vertical="justify"/>
    </xf>
    <xf numFmtId="2" fontId="9" fillId="0" borderId="0" xfId="0" applyNumberFormat="1" applyFont="1" applyFill="1" applyAlignment="1">
      <alignment horizontal="left" vertical="justify" readingOrder="1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2" fontId="7" fillId="0" borderId="9" xfId="15" applyNumberFormat="1" applyFont="1" applyFill="1" applyBorder="1" applyAlignment="1">
      <alignment horizontal="right" vertical="justify"/>
    </xf>
    <xf numFmtId="2" fontId="14" fillId="0" borderId="0" xfId="15" applyNumberFormat="1" applyFont="1" applyFill="1" applyBorder="1" applyAlignment="1">
      <alignment horizontal="right" vertical="justify"/>
    </xf>
    <xf numFmtId="2" fontId="7" fillId="0" borderId="8" xfId="15" applyNumberFormat="1" applyFont="1" applyFill="1" applyBorder="1" applyAlignment="1">
      <alignment horizontal="right" vertical="justify"/>
    </xf>
    <xf numFmtId="14" fontId="9" fillId="0" borderId="0" xfId="0" applyNumberFormat="1" applyFont="1" applyFill="1" applyAlignment="1">
      <alignment horizontal="left"/>
    </xf>
    <xf numFmtId="165" fontId="8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65" fontId="9" fillId="0" borderId="0" xfId="15" applyNumberFormat="1" applyFont="1" applyFill="1" applyAlignment="1">
      <alignment/>
    </xf>
    <xf numFmtId="0" fontId="15" fillId="0" borderId="0" xfId="0" applyFont="1" applyFill="1" applyBorder="1" applyAlignment="1">
      <alignment horizontal="left" vertical="justify"/>
    </xf>
    <xf numFmtId="2" fontId="10" fillId="0" borderId="0" xfId="0" applyNumberFormat="1" applyFont="1" applyFill="1" applyAlignment="1">
      <alignment/>
    </xf>
    <xf numFmtId="2" fontId="7" fillId="0" borderId="8" xfId="15" applyNumberFormat="1" applyFont="1" applyFill="1" applyBorder="1" applyAlignment="1">
      <alignment/>
    </xf>
    <xf numFmtId="14" fontId="13" fillId="0" borderId="0" xfId="0" applyNumberFormat="1" applyFont="1" applyFill="1" applyBorder="1" applyAlignment="1">
      <alignment horizontal="left"/>
    </xf>
    <xf numFmtId="165" fontId="13" fillId="0" borderId="0" xfId="15" applyNumberFormat="1" applyFont="1" applyFill="1" applyBorder="1" applyAlignment="1">
      <alignment/>
    </xf>
    <xf numFmtId="165" fontId="10" fillId="0" borderId="0" xfId="15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165" fontId="7" fillId="0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14" fontId="8" fillId="0" borderId="0" xfId="0" applyNumberFormat="1" applyFont="1" applyFill="1" applyAlignment="1">
      <alignment/>
    </xf>
    <xf numFmtId="164" fontId="8" fillId="0" borderId="0" xfId="15" applyNumberFormat="1" applyFont="1" applyFill="1" applyBorder="1" applyAlignment="1">
      <alignment/>
    </xf>
    <xf numFmtId="0" fontId="8" fillId="0" borderId="0" xfId="15" applyNumberFormat="1" applyFont="1" applyFill="1" applyBorder="1" applyAlignment="1">
      <alignment horizontal="center"/>
    </xf>
    <xf numFmtId="164" fontId="8" fillId="0" borderId="8" xfId="15" applyNumberFormat="1" applyFont="1" applyFill="1" applyBorder="1" applyAlignment="1">
      <alignment horizontal="center"/>
    </xf>
    <xf numFmtId="0" fontId="8" fillId="0" borderId="8" xfId="15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3" fontId="8" fillId="0" borderId="0" xfId="15" applyNumberFormat="1" applyFont="1" applyFill="1" applyAlignment="1">
      <alignment horizontal="center"/>
    </xf>
    <xf numFmtId="0" fontId="8" fillId="0" borderId="0" xfId="15" applyNumberFormat="1" applyFont="1" applyFill="1" applyAlignment="1">
      <alignment horizontal="center"/>
    </xf>
    <xf numFmtId="43" fontId="8" fillId="0" borderId="13" xfId="15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8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6">
          <cell r="B6">
            <v>530.65</v>
          </cell>
          <cell r="C6">
            <v>2423.09</v>
          </cell>
        </row>
        <row r="7">
          <cell r="B7">
            <v>75.61</v>
          </cell>
          <cell r="C7">
            <v>72.92</v>
          </cell>
        </row>
        <row r="8">
          <cell r="B8">
            <v>16.05</v>
          </cell>
        </row>
        <row r="9">
          <cell r="D9">
            <v>190.07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93"/>
  <sheetViews>
    <sheetView tabSelected="1" view="pageBreakPreview" zoomScale="75" zoomScaleNormal="75" zoomScaleSheetLayoutView="75" workbookViewId="0" topLeftCell="A4">
      <selection activeCell="D15" sqref="D15"/>
    </sheetView>
  </sheetViews>
  <sheetFormatPr defaultColWidth="9.140625" defaultRowHeight="12.75"/>
  <cols>
    <col min="1" max="1" width="77.140625" style="1" customWidth="1"/>
    <col min="2" max="2" width="15.28125" style="2" customWidth="1"/>
    <col min="3" max="3" width="15.00390625" style="3" customWidth="1"/>
    <col min="4" max="4" width="15.7109375" style="4" customWidth="1"/>
    <col min="5" max="5" width="17.57421875" style="1" customWidth="1"/>
    <col min="6" max="16384" width="9.140625" style="1" customWidth="1"/>
  </cols>
  <sheetData>
    <row r="1" spans="1:6" s="10" customFormat="1" ht="27.75">
      <c r="A1" s="5" t="s">
        <v>0</v>
      </c>
      <c r="B1" s="6"/>
      <c r="C1" s="6"/>
      <c r="D1" s="7"/>
      <c r="E1" s="8"/>
      <c r="F1" s="9"/>
    </row>
    <row r="2" spans="1:6" s="10" customFormat="1" ht="28.5" thickBot="1">
      <c r="A2" s="11" t="s">
        <v>1</v>
      </c>
      <c r="B2" s="12"/>
      <c r="C2" s="12"/>
      <c r="D2" s="13"/>
      <c r="E2" s="14"/>
      <c r="F2" s="9"/>
    </row>
    <row r="3" spans="1:6" s="18" customFormat="1" ht="28.5" thickBot="1">
      <c r="A3" s="15"/>
      <c r="B3" s="16" t="s">
        <v>2</v>
      </c>
      <c r="C3" s="16"/>
      <c r="D3" s="17"/>
      <c r="E3" s="9"/>
      <c r="F3" s="9"/>
    </row>
    <row r="4" spans="1:7" s="23" customFormat="1" ht="21" customHeight="1" thickBot="1">
      <c r="A4" s="19" t="s">
        <v>3</v>
      </c>
      <c r="B4" s="20"/>
      <c r="C4" s="20"/>
      <c r="D4" s="21"/>
      <c r="E4" s="22"/>
      <c r="G4" s="24"/>
    </row>
    <row r="5" spans="1:7" s="23" customFormat="1" ht="20.25">
      <c r="A5" s="25" t="s">
        <v>4</v>
      </c>
      <c r="B5" s="20"/>
      <c r="C5" s="20"/>
      <c r="D5" s="26">
        <f>'[1]Jan'!$B$6</f>
        <v>530.65</v>
      </c>
      <c r="E5" s="27">
        <f>D5/D7</f>
        <v>0.179653591717619</v>
      </c>
      <c r="G5" s="24"/>
    </row>
    <row r="6" spans="1:7" s="23" customFormat="1" ht="21" thickBot="1">
      <c r="A6" s="25" t="s">
        <v>5</v>
      </c>
      <c r="B6" s="28"/>
      <c r="C6" s="28"/>
      <c r="D6" s="26">
        <f>'[1]Jan'!$C$6</f>
        <v>2423.09</v>
      </c>
      <c r="E6" s="27">
        <f>D6/D7</f>
        <v>0.8203464082823809</v>
      </c>
      <c r="G6" s="24"/>
    </row>
    <row r="7" spans="1:7" s="23" customFormat="1" ht="21" customHeight="1" thickBot="1">
      <c r="A7" s="29"/>
      <c r="B7" s="28"/>
      <c r="C7" s="28"/>
      <c r="D7" s="30">
        <f>SUM(D5:D6)</f>
        <v>2953.7400000000002</v>
      </c>
      <c r="E7" s="22"/>
      <c r="G7" s="24"/>
    </row>
    <row r="8" spans="1:7" s="23" customFormat="1" ht="21" customHeight="1" thickBot="1">
      <c r="A8" s="29"/>
      <c r="B8" s="28"/>
      <c r="C8" s="28"/>
      <c r="D8" s="31"/>
      <c r="E8" s="22"/>
      <c r="G8" s="24"/>
    </row>
    <row r="9" spans="1:7" s="23" customFormat="1" ht="21" thickBot="1">
      <c r="A9" s="32" t="s">
        <v>6</v>
      </c>
      <c r="B9" s="33"/>
      <c r="C9" s="34"/>
      <c r="D9" s="31"/>
      <c r="E9" s="35"/>
      <c r="G9" s="24"/>
    </row>
    <row r="10" spans="1:7" s="23" customFormat="1" ht="20.25">
      <c r="A10" s="36" t="s">
        <v>7</v>
      </c>
      <c r="B10" s="37"/>
      <c r="C10" s="38"/>
      <c r="D10" s="39">
        <f>'[1]Jan'!$C$7</f>
        <v>72.92</v>
      </c>
      <c r="E10" s="40"/>
      <c r="F10" s="23" t="s">
        <v>2</v>
      </c>
      <c r="G10" s="24"/>
    </row>
    <row r="11" spans="1:7" s="23" customFormat="1" ht="20.25">
      <c r="A11" s="36" t="s">
        <v>8</v>
      </c>
      <c r="B11" s="37"/>
      <c r="C11" s="38"/>
      <c r="D11" s="39">
        <v>87.82</v>
      </c>
      <c r="E11" s="40"/>
      <c r="G11" s="24"/>
    </row>
    <row r="12" spans="1:7" s="23" customFormat="1" ht="20.25">
      <c r="A12" s="36" t="s">
        <v>9</v>
      </c>
      <c r="B12" s="37"/>
      <c r="C12" s="38"/>
      <c r="D12" s="39">
        <v>54.49</v>
      </c>
      <c r="E12" s="40"/>
      <c r="G12" s="24"/>
    </row>
    <row r="13" spans="1:7" s="23" customFormat="1" ht="20.25">
      <c r="A13" s="36" t="s">
        <v>10</v>
      </c>
      <c r="B13" s="37"/>
      <c r="C13" s="38"/>
      <c r="D13" s="39">
        <f>'[1]Jan'!$D$9</f>
        <v>190.07</v>
      </c>
      <c r="E13" s="40"/>
      <c r="G13" s="24"/>
    </row>
    <row r="14" spans="1:7" s="23" customFormat="1" ht="20.25">
      <c r="A14" s="36" t="s">
        <v>11</v>
      </c>
      <c r="B14" s="37"/>
      <c r="C14" s="38"/>
      <c r="D14" s="41">
        <v>38.71</v>
      </c>
      <c r="E14" s="40"/>
      <c r="G14" s="24"/>
    </row>
    <row r="15" spans="1:7" s="23" customFormat="1" ht="21" thickBot="1">
      <c r="A15" s="36"/>
      <c r="B15" s="37"/>
      <c r="C15" s="38"/>
      <c r="D15" s="42">
        <f>SUM(D10:D14)</f>
        <v>444.01</v>
      </c>
      <c r="E15" s="40"/>
      <c r="G15" s="24"/>
    </row>
    <row r="16" spans="1:7" s="23" customFormat="1" ht="21" thickBot="1">
      <c r="A16" s="43" t="s">
        <v>44</v>
      </c>
      <c r="B16" s="44"/>
      <c r="C16" s="45"/>
      <c r="D16" s="46"/>
      <c r="E16" s="40" t="s">
        <v>12</v>
      </c>
      <c r="G16" s="24"/>
    </row>
    <row r="17" spans="1:7" s="23" customFormat="1" ht="18">
      <c r="A17" s="47" t="s">
        <v>13</v>
      </c>
      <c r="B17" s="48"/>
      <c r="C17" s="48"/>
      <c r="D17" s="49">
        <v>29.4</v>
      </c>
      <c r="E17" s="48"/>
      <c r="G17" s="24"/>
    </row>
    <row r="18" spans="1:7" s="23" customFormat="1" ht="18">
      <c r="A18" s="47" t="s">
        <v>14</v>
      </c>
      <c r="B18" s="48"/>
      <c r="C18" s="48"/>
      <c r="D18" s="50">
        <v>5.11</v>
      </c>
      <c r="E18" s="37"/>
      <c r="G18" s="24"/>
    </row>
    <row r="19" spans="1:7" s="23" customFormat="1" ht="18">
      <c r="A19" s="47" t="s">
        <v>15</v>
      </c>
      <c r="B19" s="48"/>
      <c r="C19" s="48"/>
      <c r="D19" s="49">
        <v>2.63</v>
      </c>
      <c r="E19" s="48"/>
      <c r="G19" s="24"/>
    </row>
    <row r="20" spans="1:7" s="23" customFormat="1" ht="18">
      <c r="A20" s="47" t="s">
        <v>16</v>
      </c>
      <c r="B20" s="48"/>
      <c r="C20" s="48"/>
      <c r="D20" s="49">
        <v>35.64</v>
      </c>
      <c r="E20" s="48"/>
      <c r="G20" s="24"/>
    </row>
    <row r="21" spans="1:7" s="23" customFormat="1" ht="18">
      <c r="A21" s="47" t="s">
        <v>17</v>
      </c>
      <c r="B21" s="48"/>
      <c r="C21" s="48"/>
      <c r="D21" s="49">
        <v>3.76</v>
      </c>
      <c r="E21" s="48"/>
      <c r="G21" s="24"/>
    </row>
    <row r="22" spans="1:7" s="23" customFormat="1" ht="18">
      <c r="A22" s="47" t="s">
        <v>18</v>
      </c>
      <c r="B22" s="48"/>
      <c r="C22" s="48"/>
      <c r="D22" s="49">
        <f>700*0.004</f>
        <v>2.8000000000000003</v>
      </c>
      <c r="E22" s="48"/>
      <c r="G22" s="24"/>
    </row>
    <row r="23" spans="1:7" s="23" customFormat="1" ht="18">
      <c r="A23" s="47" t="s">
        <v>19</v>
      </c>
      <c r="B23" s="48"/>
      <c r="C23" s="48"/>
      <c r="D23" s="51">
        <v>0</v>
      </c>
      <c r="E23" s="48"/>
      <c r="G23" s="24"/>
    </row>
    <row r="24" spans="1:7" s="23" customFormat="1" ht="18">
      <c r="A24" s="47" t="s">
        <v>20</v>
      </c>
      <c r="B24" s="48"/>
      <c r="C24" s="48"/>
      <c r="D24" s="50">
        <v>7.24</v>
      </c>
      <c r="E24" s="48"/>
      <c r="G24" s="24"/>
    </row>
    <row r="25" spans="1:7" s="23" customFormat="1" ht="18">
      <c r="A25" s="47" t="s">
        <v>21</v>
      </c>
      <c r="B25" s="48"/>
      <c r="C25" s="48"/>
      <c r="D25" s="51">
        <v>0</v>
      </c>
      <c r="E25" s="48"/>
      <c r="G25" s="24"/>
    </row>
    <row r="26" spans="1:7" s="23" customFormat="1" ht="18">
      <c r="A26" s="47" t="s">
        <v>22</v>
      </c>
      <c r="B26" s="48"/>
      <c r="C26" s="48"/>
      <c r="D26" s="52">
        <f>30/20000</f>
        <v>0.0015</v>
      </c>
      <c r="E26" s="37"/>
      <c r="G26" s="24"/>
    </row>
    <row r="27" spans="1:7" s="23" customFormat="1" ht="18">
      <c r="A27" s="47" t="s">
        <v>23</v>
      </c>
      <c r="B27" s="48"/>
      <c r="C27" s="48"/>
      <c r="D27" s="26">
        <f>3600/2000</f>
        <v>1.8</v>
      </c>
      <c r="E27" s="37"/>
      <c r="G27" s="24"/>
    </row>
    <row r="28" spans="1:7" s="23" customFormat="1" ht="18.75" thickBot="1">
      <c r="A28" s="47" t="s">
        <v>24</v>
      </c>
      <c r="B28" s="48"/>
      <c r="C28" s="48"/>
      <c r="D28" s="53">
        <f>0*9.5/2000</f>
        <v>0</v>
      </c>
      <c r="E28" s="37"/>
      <c r="G28" s="24"/>
    </row>
    <row r="29" spans="1:7" s="23" customFormat="1" ht="18.75" thickTop="1">
      <c r="A29" s="47"/>
      <c r="B29" s="48"/>
      <c r="C29" s="48"/>
      <c r="D29" s="26">
        <f>SUM(D17:D28)</f>
        <v>88.38149999999999</v>
      </c>
      <c r="E29" s="37"/>
      <c r="G29" s="24"/>
    </row>
    <row r="30" spans="1:7" s="23" customFormat="1" ht="21" thickBot="1">
      <c r="A30" s="54"/>
      <c r="B30" s="48"/>
      <c r="C30" s="55"/>
      <c r="D30" s="56"/>
      <c r="E30" s="57"/>
      <c r="G30" s="24"/>
    </row>
    <row r="31" spans="1:7" s="23" customFormat="1" ht="21" thickBot="1">
      <c r="A31" s="19" t="s">
        <v>25</v>
      </c>
      <c r="B31" s="58"/>
      <c r="C31" s="25"/>
      <c r="D31" s="50"/>
      <c r="E31" s="22"/>
      <c r="G31" s="24"/>
    </row>
    <row r="32" spans="1:7" s="23" customFormat="1" ht="20.25">
      <c r="A32" s="25" t="s">
        <v>26</v>
      </c>
      <c r="B32" s="20"/>
      <c r="C32" s="20" t="s">
        <v>2</v>
      </c>
      <c r="D32" s="59">
        <f>'[1]Jan'!$B$7+17.71</f>
        <v>93.32</v>
      </c>
      <c r="E32" s="22"/>
      <c r="G32" s="24"/>
    </row>
    <row r="33" spans="1:7" s="23" customFormat="1" ht="20.25">
      <c r="A33" s="25" t="s">
        <v>27</v>
      </c>
      <c r="B33" s="20"/>
      <c r="C33" s="20"/>
      <c r="D33" s="59">
        <v>31.96</v>
      </c>
      <c r="E33" s="22"/>
      <c r="G33" s="24"/>
    </row>
    <row r="34" spans="1:7" s="23" customFormat="1" ht="20.25">
      <c r="A34" s="25" t="s">
        <v>28</v>
      </c>
      <c r="B34" s="20"/>
      <c r="C34" s="20"/>
      <c r="D34" s="59">
        <v>14.55</v>
      </c>
      <c r="E34" s="22"/>
      <c r="G34" s="24"/>
    </row>
    <row r="35" spans="1:7" s="23" customFormat="1" ht="20.25">
      <c r="A35" s="25" t="s">
        <v>29</v>
      </c>
      <c r="B35" s="20"/>
      <c r="C35" s="20"/>
      <c r="D35" s="60">
        <v>11.76</v>
      </c>
      <c r="E35" s="22"/>
      <c r="G35" s="24"/>
    </row>
    <row r="36" spans="1:7" s="23" customFormat="1" ht="21" customHeight="1">
      <c r="A36" s="25" t="s">
        <v>30</v>
      </c>
      <c r="B36" s="20"/>
      <c r="C36" s="20"/>
      <c r="D36" s="61">
        <f>'[1]Jan'!$B$8</f>
        <v>16.05</v>
      </c>
      <c r="E36" s="22"/>
      <c r="G36" s="24"/>
    </row>
    <row r="37" spans="1:7" s="23" customFormat="1" ht="21" customHeight="1">
      <c r="A37" s="25"/>
      <c r="B37" s="20"/>
      <c r="C37" s="20"/>
      <c r="D37" s="31">
        <f>SUM(D32:D36)</f>
        <v>167.64000000000001</v>
      </c>
      <c r="E37" s="22"/>
      <c r="G37" s="24"/>
    </row>
    <row r="38" spans="1:5" s="62" customFormat="1" ht="21" customHeight="1" thickBot="1">
      <c r="A38" s="25"/>
      <c r="B38" s="20"/>
      <c r="C38" s="20"/>
      <c r="D38" s="21"/>
      <c r="E38" s="22"/>
    </row>
    <row r="39" spans="1:7" s="23" customFormat="1" ht="21" customHeight="1" thickBot="1">
      <c r="A39" s="19" t="s">
        <v>31</v>
      </c>
      <c r="B39" s="63"/>
      <c r="C39" s="64"/>
      <c r="D39" s="65">
        <f>D15+D37+D30</f>
        <v>611.65</v>
      </c>
      <c r="E39" s="22"/>
      <c r="G39" s="24"/>
    </row>
    <row r="40" spans="1:7" s="23" customFormat="1" ht="18.75" customHeight="1">
      <c r="A40" s="25"/>
      <c r="B40" s="20"/>
      <c r="C40" s="20"/>
      <c r="D40" s="21"/>
      <c r="E40" s="22"/>
      <c r="G40" s="24"/>
    </row>
    <row r="41" spans="1:5" ht="23.25">
      <c r="A41" s="66"/>
      <c r="B41" s="66"/>
      <c r="C41" s="66"/>
      <c r="D41" s="67"/>
      <c r="E41" s="9"/>
    </row>
    <row r="42" spans="1:5" s="47" customFormat="1" ht="20.25">
      <c r="A42" s="68" t="s">
        <v>32</v>
      </c>
      <c r="B42" s="66"/>
      <c r="C42" s="66"/>
      <c r="D42" s="69">
        <f>B89</f>
        <v>3565.3915</v>
      </c>
      <c r="E42" s="70">
        <v>1</v>
      </c>
    </row>
    <row r="43" spans="1:5" ht="20.25">
      <c r="A43" s="71" t="s">
        <v>33</v>
      </c>
      <c r="B43" s="72"/>
      <c r="C43" s="73"/>
      <c r="D43" s="74">
        <f>D39</f>
        <v>611.65</v>
      </c>
      <c r="E43" s="70">
        <f>D43/D42</f>
        <v>0.1715519880495592</v>
      </c>
    </row>
    <row r="44" spans="1:5" ht="20.25">
      <c r="A44" s="64" t="s">
        <v>34</v>
      </c>
      <c r="B44" s="75"/>
      <c r="C44" s="75"/>
      <c r="D44" s="76">
        <f>SUM(D42-D43)</f>
        <v>2953.7415</v>
      </c>
      <c r="E44" s="70">
        <f>E42-E43</f>
        <v>0.8284480119504408</v>
      </c>
    </row>
    <row r="45" spans="1:5" ht="18">
      <c r="A45" s="77"/>
      <c r="B45" s="78"/>
      <c r="C45" s="79"/>
      <c r="D45" s="80"/>
      <c r="E45" s="81"/>
    </row>
    <row r="46" spans="1:7" s="23" customFormat="1" ht="20.25">
      <c r="A46" s="82" t="s">
        <v>35</v>
      </c>
      <c r="B46" s="20"/>
      <c r="C46" s="20"/>
      <c r="D46" s="83"/>
      <c r="E46" s="84">
        <f>(D10+D11+D28)*7%</f>
        <v>11.251800000000001</v>
      </c>
      <c r="G46" s="24"/>
    </row>
    <row r="47" spans="1:6" ht="15.75">
      <c r="A47" s="85"/>
      <c r="B47" s="86"/>
      <c r="C47" s="87"/>
      <c r="D47" s="88"/>
      <c r="E47" s="89"/>
      <c r="F47" s="90"/>
    </row>
    <row r="48" spans="1:7" ht="20.25">
      <c r="A48" s="91" t="s">
        <v>36</v>
      </c>
      <c r="B48" s="92"/>
      <c r="C48" s="93"/>
      <c r="D48" s="94"/>
      <c r="E48" s="95">
        <v>0</v>
      </c>
      <c r="F48" s="90"/>
      <c r="G48" s="96"/>
    </row>
    <row r="49" spans="1:5" ht="20.25">
      <c r="A49" s="91" t="s">
        <v>37</v>
      </c>
      <c r="B49" s="97"/>
      <c r="C49" s="98"/>
      <c r="D49" s="88"/>
      <c r="E49" s="95">
        <v>0</v>
      </c>
    </row>
    <row r="50" spans="1:5" ht="15">
      <c r="A50" s="99"/>
      <c r="B50" s="100"/>
      <c r="C50" s="101"/>
      <c r="D50" s="102"/>
      <c r="E50" s="103"/>
    </row>
    <row r="51" spans="1:5" ht="18.75" thickBot="1">
      <c r="A51" s="47"/>
      <c r="B51" s="47"/>
      <c r="C51" s="47"/>
      <c r="D51" s="47"/>
      <c r="E51" s="104"/>
    </row>
    <row r="52" spans="1:5" ht="27.75">
      <c r="A52" s="5" t="s">
        <v>0</v>
      </c>
      <c r="B52" s="6"/>
      <c r="C52" s="6"/>
      <c r="D52" s="7"/>
      <c r="E52" s="8"/>
    </row>
    <row r="53" spans="1:5" ht="28.5" thickBot="1">
      <c r="A53" s="11" t="s">
        <v>1</v>
      </c>
      <c r="B53" s="12"/>
      <c r="C53" s="12"/>
      <c r="D53" s="13"/>
      <c r="E53" s="14"/>
    </row>
    <row r="54" spans="1:6" ht="18">
      <c r="A54" s="47"/>
      <c r="B54" s="47"/>
      <c r="C54" s="47"/>
      <c r="D54" s="47"/>
      <c r="E54" s="104"/>
      <c r="F54" s="1" t="s">
        <v>2</v>
      </c>
    </row>
    <row r="55" spans="1:6" ht="36">
      <c r="A55" s="105" t="s">
        <v>38</v>
      </c>
      <c r="B55" s="106" t="s">
        <v>39</v>
      </c>
      <c r="C55" s="107" t="s">
        <v>40</v>
      </c>
      <c r="D55" s="107" t="s">
        <v>41</v>
      </c>
      <c r="E55" s="107" t="s">
        <v>42</v>
      </c>
      <c r="F55" s="90"/>
    </row>
    <row r="56" spans="1:5" ht="18">
      <c r="A56" s="108">
        <v>39448</v>
      </c>
      <c r="B56" s="51">
        <v>0</v>
      </c>
      <c r="C56" s="109">
        <v>0</v>
      </c>
      <c r="D56" s="51">
        <v>0</v>
      </c>
      <c r="E56" s="51">
        <v>0</v>
      </c>
    </row>
    <row r="57" spans="1:5" ht="18">
      <c r="A57" s="108">
        <v>39449</v>
      </c>
      <c r="B57" s="51">
        <v>219.03</v>
      </c>
      <c r="C57" s="110">
        <v>153</v>
      </c>
      <c r="D57" s="110">
        <v>21</v>
      </c>
      <c r="E57" s="110">
        <v>2</v>
      </c>
    </row>
    <row r="58" spans="1:5" ht="18">
      <c r="A58" s="108">
        <v>39450</v>
      </c>
      <c r="B58" s="51">
        <v>121.09</v>
      </c>
      <c r="C58" s="110">
        <v>73</v>
      </c>
      <c r="D58" s="110">
        <v>18</v>
      </c>
      <c r="E58" s="110">
        <v>1</v>
      </c>
    </row>
    <row r="59" spans="1:5" ht="18">
      <c r="A59" s="108">
        <v>39451</v>
      </c>
      <c r="B59" s="51">
        <v>69.33</v>
      </c>
      <c r="C59" s="110">
        <v>10</v>
      </c>
      <c r="D59" s="110">
        <v>10</v>
      </c>
      <c r="E59" s="110">
        <v>1</v>
      </c>
    </row>
    <row r="60" spans="1:5" ht="18">
      <c r="A60" s="108">
        <v>39452</v>
      </c>
      <c r="B60" s="51">
        <v>23.32</v>
      </c>
      <c r="C60" s="110">
        <v>29</v>
      </c>
      <c r="D60" s="110">
        <v>2</v>
      </c>
      <c r="E60" s="51">
        <v>0</v>
      </c>
    </row>
    <row r="61" spans="1:5" ht="18">
      <c r="A61" s="108">
        <v>39453</v>
      </c>
      <c r="B61" s="51">
        <v>7.59</v>
      </c>
      <c r="C61" s="110">
        <v>59</v>
      </c>
      <c r="D61" s="51">
        <v>0</v>
      </c>
      <c r="E61" s="51">
        <v>0</v>
      </c>
    </row>
    <row r="62" spans="1:5" ht="18">
      <c r="A62" s="108">
        <v>39454</v>
      </c>
      <c r="B62" s="51">
        <v>149.97</v>
      </c>
      <c r="C62" s="109">
        <v>0</v>
      </c>
      <c r="D62" s="110">
        <v>15</v>
      </c>
      <c r="E62" s="110">
        <v>1</v>
      </c>
    </row>
    <row r="63" spans="1:5" ht="18">
      <c r="A63" s="108">
        <v>39455</v>
      </c>
      <c r="B63" s="51">
        <v>154.09</v>
      </c>
      <c r="C63" s="110">
        <v>54</v>
      </c>
      <c r="D63" s="110">
        <v>16</v>
      </c>
      <c r="E63" s="110">
        <v>3</v>
      </c>
    </row>
    <row r="64" spans="1:5" ht="18">
      <c r="A64" s="108">
        <v>39456</v>
      </c>
      <c r="B64" s="51">
        <v>127.85</v>
      </c>
      <c r="C64" s="110">
        <v>64</v>
      </c>
      <c r="D64" s="110">
        <v>24</v>
      </c>
      <c r="E64" s="51">
        <v>0</v>
      </c>
    </row>
    <row r="65" spans="1:5" ht="18">
      <c r="A65" s="108">
        <v>39457</v>
      </c>
      <c r="B65" s="51">
        <v>221.38</v>
      </c>
      <c r="C65" s="110">
        <v>55</v>
      </c>
      <c r="D65" s="110">
        <v>22</v>
      </c>
      <c r="E65" s="110">
        <v>4</v>
      </c>
    </row>
    <row r="66" spans="1:5" ht="18">
      <c r="A66" s="108">
        <v>39458</v>
      </c>
      <c r="B66" s="51">
        <v>170.12</v>
      </c>
      <c r="C66" s="110">
        <v>78</v>
      </c>
      <c r="D66" s="110">
        <v>24</v>
      </c>
      <c r="E66" s="110">
        <v>2</v>
      </c>
    </row>
    <row r="67" spans="1:5" ht="18">
      <c r="A67" s="108">
        <v>39459</v>
      </c>
      <c r="B67" s="51">
        <v>34.29</v>
      </c>
      <c r="C67" s="110">
        <v>113</v>
      </c>
      <c r="D67" s="110">
        <v>2</v>
      </c>
      <c r="E67" s="51">
        <v>0</v>
      </c>
    </row>
    <row r="68" spans="1:5" ht="18">
      <c r="A68" s="108">
        <v>39460</v>
      </c>
      <c r="B68" s="51">
        <v>19.38</v>
      </c>
      <c r="C68" s="110">
        <v>143</v>
      </c>
      <c r="D68" s="51">
        <v>0</v>
      </c>
      <c r="E68" s="51">
        <v>0</v>
      </c>
    </row>
    <row r="69" spans="1:5" ht="18">
      <c r="A69" s="108">
        <v>39461</v>
      </c>
      <c r="B69" s="51">
        <v>119.62</v>
      </c>
      <c r="C69" s="109">
        <v>0</v>
      </c>
      <c r="D69" s="110">
        <v>21</v>
      </c>
      <c r="E69" s="110">
        <v>1</v>
      </c>
    </row>
    <row r="70" spans="1:5" ht="18">
      <c r="A70" s="108">
        <v>39462</v>
      </c>
      <c r="B70" s="51">
        <v>174.43</v>
      </c>
      <c r="C70" s="110">
        <v>119</v>
      </c>
      <c r="D70" s="110">
        <v>18</v>
      </c>
      <c r="E70" s="110">
        <v>2</v>
      </c>
    </row>
    <row r="71" spans="1:5" ht="18">
      <c r="A71" s="108">
        <v>39463</v>
      </c>
      <c r="B71" s="51">
        <v>222.43</v>
      </c>
      <c r="C71" s="110">
        <v>104</v>
      </c>
      <c r="D71" s="110">
        <v>30</v>
      </c>
      <c r="E71" s="110">
        <v>2</v>
      </c>
    </row>
    <row r="72" spans="1:5" ht="18">
      <c r="A72" s="108">
        <v>39464</v>
      </c>
      <c r="B72" s="51">
        <v>198.79</v>
      </c>
      <c r="C72" s="110">
        <v>108</v>
      </c>
      <c r="D72" s="110">
        <v>22</v>
      </c>
      <c r="E72" s="110">
        <v>4</v>
      </c>
    </row>
    <row r="73" spans="1:5" ht="18">
      <c r="A73" s="108">
        <v>39465</v>
      </c>
      <c r="B73" s="51">
        <v>149.49</v>
      </c>
      <c r="C73" s="110">
        <v>109</v>
      </c>
      <c r="D73" s="110">
        <v>25</v>
      </c>
      <c r="E73" s="110">
        <v>2</v>
      </c>
    </row>
    <row r="74" spans="1:5" ht="18">
      <c r="A74" s="108">
        <v>39466</v>
      </c>
      <c r="B74" s="51">
        <v>36.51</v>
      </c>
      <c r="C74" s="110">
        <v>122</v>
      </c>
      <c r="D74" s="110">
        <v>1</v>
      </c>
      <c r="E74" s="51">
        <v>0</v>
      </c>
    </row>
    <row r="75" spans="1:5" ht="18">
      <c r="A75" s="108">
        <v>39467</v>
      </c>
      <c r="B75" s="51">
        <v>20.29</v>
      </c>
      <c r="C75" s="110">
        <v>131</v>
      </c>
      <c r="D75" s="51">
        <v>0</v>
      </c>
      <c r="E75" s="51">
        <v>0</v>
      </c>
    </row>
    <row r="76" spans="1:5" ht="18">
      <c r="A76" s="108">
        <v>39468</v>
      </c>
      <c r="B76" s="51">
        <v>130.59</v>
      </c>
      <c r="C76" s="109">
        <v>0</v>
      </c>
      <c r="D76" s="110">
        <v>21</v>
      </c>
      <c r="E76" s="110">
        <v>1</v>
      </c>
    </row>
    <row r="77" spans="1:5" ht="18">
      <c r="A77" s="108">
        <v>39469</v>
      </c>
      <c r="B77" s="51">
        <v>129.32</v>
      </c>
      <c r="C77" s="110">
        <v>92</v>
      </c>
      <c r="D77" s="110">
        <v>15</v>
      </c>
      <c r="E77" s="110">
        <v>3</v>
      </c>
    </row>
    <row r="78" spans="1:5" ht="18">
      <c r="A78" s="108">
        <v>39470</v>
      </c>
      <c r="B78" s="51">
        <v>135.12</v>
      </c>
      <c r="C78" s="110">
        <v>71</v>
      </c>
      <c r="D78" s="110">
        <v>19</v>
      </c>
      <c r="E78" s="110">
        <v>2</v>
      </c>
    </row>
    <row r="79" spans="1:5" ht="18">
      <c r="A79" s="108">
        <v>39471</v>
      </c>
      <c r="B79" s="51">
        <v>156.31</v>
      </c>
      <c r="C79" s="110">
        <v>57</v>
      </c>
      <c r="D79" s="110">
        <v>21</v>
      </c>
      <c r="E79" s="110">
        <v>1</v>
      </c>
    </row>
    <row r="80" spans="1:5" ht="18">
      <c r="A80" s="108">
        <v>39472</v>
      </c>
      <c r="B80" s="51">
        <v>114.99</v>
      </c>
      <c r="C80" s="110">
        <v>39</v>
      </c>
      <c r="D80" s="110">
        <v>18</v>
      </c>
      <c r="E80" s="110">
        <v>1</v>
      </c>
    </row>
    <row r="81" spans="1:5" ht="18">
      <c r="A81" s="108">
        <v>39473</v>
      </c>
      <c r="B81" s="51">
        <v>15.43</v>
      </c>
      <c r="C81" s="110">
        <v>43</v>
      </c>
      <c r="D81" s="110">
        <v>1</v>
      </c>
      <c r="E81" s="51">
        <v>0</v>
      </c>
    </row>
    <row r="82" spans="1:5" ht="18">
      <c r="A82" s="108">
        <v>39474</v>
      </c>
      <c r="B82" s="51">
        <v>8.55</v>
      </c>
      <c r="C82" s="110">
        <v>62</v>
      </c>
      <c r="D82" s="51">
        <v>0</v>
      </c>
      <c r="E82" s="51">
        <v>0</v>
      </c>
    </row>
    <row r="83" spans="1:5" ht="18">
      <c r="A83" s="108">
        <v>39475</v>
      </c>
      <c r="B83" s="51">
        <v>127.79</v>
      </c>
      <c r="C83" s="109">
        <v>0</v>
      </c>
      <c r="D83" s="110">
        <v>20</v>
      </c>
      <c r="E83" s="110">
        <v>1</v>
      </c>
    </row>
    <row r="84" spans="1:5" ht="18">
      <c r="A84" s="108">
        <v>39476</v>
      </c>
      <c r="B84" s="51">
        <v>156.32</v>
      </c>
      <c r="C84" s="110">
        <v>74</v>
      </c>
      <c r="D84" s="110">
        <v>20</v>
      </c>
      <c r="E84" s="110">
        <v>2</v>
      </c>
    </row>
    <row r="85" spans="1:5" ht="18">
      <c r="A85" s="108">
        <v>39477</v>
      </c>
      <c r="B85" s="51">
        <v>145.67</v>
      </c>
      <c r="C85" s="110">
        <v>86</v>
      </c>
      <c r="D85" s="110">
        <v>20</v>
      </c>
      <c r="E85" s="110">
        <v>2</v>
      </c>
    </row>
    <row r="86" spans="1:5" ht="18">
      <c r="A86" s="108">
        <v>39478</v>
      </c>
      <c r="B86" s="111">
        <v>117.92</v>
      </c>
      <c r="C86" s="112">
        <v>69</v>
      </c>
      <c r="D86" s="112">
        <v>14</v>
      </c>
      <c r="E86" s="111">
        <v>0</v>
      </c>
    </row>
    <row r="87" spans="1:5" ht="18">
      <c r="A87" s="113" t="s">
        <v>43</v>
      </c>
      <c r="B87" s="114">
        <f>SUM(B56:B86)</f>
        <v>3477.01</v>
      </c>
      <c r="C87" s="115">
        <f>SUM(C56:C86)</f>
        <v>2117</v>
      </c>
      <c r="D87" s="115">
        <f>SUM(D56:D86)</f>
        <v>440</v>
      </c>
      <c r="E87" s="115">
        <f>SUM(E56:E86)</f>
        <v>38</v>
      </c>
    </row>
    <row r="88" spans="1:5" ht="18.75" thickBot="1">
      <c r="A88" s="113"/>
      <c r="B88" s="116">
        <f>D29</f>
        <v>88.38149999999999</v>
      </c>
      <c r="C88" s="110"/>
      <c r="D88" s="110"/>
      <c r="E88" s="110"/>
    </row>
    <row r="89" spans="1:6" ht="16.5" customHeight="1" thickTop="1">
      <c r="A89" s="113"/>
      <c r="B89" s="114">
        <f>SUM(B87:B88)</f>
        <v>3565.3915</v>
      </c>
      <c r="C89" s="110"/>
      <c r="D89" s="110"/>
      <c r="E89" s="110"/>
      <c r="F89" s="1" t="s">
        <v>2</v>
      </c>
    </row>
    <row r="90" spans="1:5" ht="20.25">
      <c r="A90" s="117"/>
      <c r="B90" s="118"/>
      <c r="C90" s="119"/>
      <c r="D90" s="120"/>
      <c r="E90" s="117"/>
    </row>
    <row r="91" spans="1:5" ht="20.25">
      <c r="A91" s="117"/>
      <c r="B91" s="118"/>
      <c r="C91" s="119"/>
      <c r="D91" s="120"/>
      <c r="E91" s="117"/>
    </row>
    <row r="92" spans="1:5" ht="20.25">
      <c r="A92" s="117"/>
      <c r="B92" s="118"/>
      <c r="C92" s="119"/>
      <c r="D92" s="120"/>
      <c r="E92" s="117"/>
    </row>
    <row r="93" spans="1:5" ht="20.25">
      <c r="A93" s="117"/>
      <c r="B93" s="118"/>
      <c r="C93" s="119"/>
      <c r="D93" s="120"/>
      <c r="E93" s="117"/>
    </row>
  </sheetData>
  <printOptions horizontalCentered="1"/>
  <pageMargins left="0.5" right="0.5" top="1" bottom="1" header="0.5" footer="0.5"/>
  <pageSetup fitToHeight="2" horizontalDpi="600" verticalDpi="600" orientation="portrait" scale="61" r:id="rId1"/>
  <headerFooter alignWithMargins="0">
    <oddFooter>&amp;CPage &amp;P</oddFooter>
  </headerFooter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2008-01-10T23:54:47Z</cp:lastPrinted>
  <dcterms:created xsi:type="dcterms:W3CDTF">2005-03-11T00:18:31Z</dcterms:created>
  <dcterms:modified xsi:type="dcterms:W3CDTF">2008-02-13T00:06:05Z</dcterms:modified>
  <cp:category/>
  <cp:version/>
  <cp:contentType/>
  <cp:contentStatus/>
</cp:coreProperties>
</file>