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7-08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5" authorId="2">
      <text>
        <r>
          <rPr>
            <sz val="8"/>
            <rFont val="Tahoma"/>
            <family val="0"/>
          </rPr>
          <t>Line Item added in FY96-97.</t>
        </r>
      </text>
    </comment>
    <comment ref="C18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9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5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6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<sst xmlns="http://schemas.openxmlformats.org/spreadsheetml/2006/main" count="57" uniqueCount="51">
  <si>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</si>
  <si>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</si>
  <si>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</si>
  <si>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</si>
  <si>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</si>
  <si>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</si>
  <si>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</si>
  <si>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</si>
  <si>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</si>
  <si>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</si>
  <si>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</si>
  <si>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</si>
  <si>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</si>
  <si>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</si>
  <si>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</si>
  <si>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</si>
  <si>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</si>
  <si>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</si>
  <si>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</si>
  <si>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</si>
  <si>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</si>
  <si>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</si>
  <si>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</si>
  <si>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</si>
  <si>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</si>
  <si>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</si>
  <si>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</si>
  <si>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</si>
  <si>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</si>
  <si>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</si>
  <si>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</si>
  <si>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</si>
  <si>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</si>
  <si>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</si>
  <si>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</si>
  <si>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Change</t>
  </si>
  <si>
    <t>Reason</t>
  </si>
  <si>
    <t>Large venue grant</t>
  </si>
  <si>
    <t>Reduced revenue expected due to reduced waste volumes</t>
  </si>
  <si>
    <t>SDE:OTHER(DOC,LVG,Misc.)</t>
  </si>
  <si>
    <t>TRANSFER FROM RESERVES</t>
  </si>
  <si>
    <t>Approved Revised</t>
  </si>
  <si>
    <t>Expected Year End</t>
  </si>
  <si>
    <t>Proposed</t>
  </si>
  <si>
    <t>2007-2008</t>
  </si>
  <si>
    <t>LVG $17,950, DOC $25,000, $10,000 for miscellaneous expenses</t>
  </si>
  <si>
    <t>Reduced BVA expenses</t>
  </si>
  <si>
    <t>Of the $82,000 grant, $23,336 was received in the previous fiscal year, $40,714 received this year, and $17,950 will be received next year, completing the Grant.</t>
  </si>
  <si>
    <t>Battery Grant (HD 15)</t>
  </si>
  <si>
    <t>Battery Grant (HD15)</t>
  </si>
  <si>
    <t>HHW Grant (HD 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</si>
</sst>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8" width="14.28125" style="0" bestFit="1" customWidth="1"/>
    <col min="9" max="10" width="14.28125" style="0" customWidth="1"/>
    <col min="11" max="11" width="13.140625" style="14" bestFit="1" customWidth="1"/>
    <col min="12" max="12" width="44.57421875" style="46" customWidth="1"/>
  </cols>
  <sheetData>
    <row r="1" spans="1:10" ht="12.75">
      <c r="A1" s="1" t="s">
        <v>0</v>
      </c>
      <c r="B1" s="2"/>
      <c r="C1" s="3"/>
      <c r="D1" s="38" t="s">
        <v>1</v>
      </c>
      <c r="E1" s="2"/>
      <c r="F1" s="2"/>
      <c r="G1" s="2"/>
      <c r="H1" s="2"/>
      <c r="I1" s="2"/>
      <c r="J1" s="2"/>
    </row>
    <row r="2" spans="1:10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  <c r="I2" s="2"/>
      <c r="J2" s="2"/>
    </row>
    <row r="3" spans="1:12" ht="25.5">
      <c r="A3" s="4" t="s">
        <v>3</v>
      </c>
      <c r="B3" s="4">
        <v>40900</v>
      </c>
      <c r="C3" s="5"/>
      <c r="D3" s="42" t="s">
        <v>4</v>
      </c>
      <c r="E3" s="43" t="s">
        <v>33</v>
      </c>
      <c r="F3" s="41" t="s">
        <v>5</v>
      </c>
      <c r="G3" s="40" t="s">
        <v>34</v>
      </c>
      <c r="H3" s="45" t="s">
        <v>41</v>
      </c>
      <c r="I3" s="52" t="s">
        <v>42</v>
      </c>
      <c r="J3" s="52" t="s">
        <v>43</v>
      </c>
      <c r="K3" s="7" t="s">
        <v>35</v>
      </c>
      <c r="L3" s="47" t="s">
        <v>36</v>
      </c>
    </row>
    <row r="4" spans="1:12" ht="12.75">
      <c r="A4" s="6"/>
      <c r="B4" s="6" t="s">
        <v>6</v>
      </c>
      <c r="C4" s="8" t="s">
        <v>7</v>
      </c>
      <c r="D4" s="42" t="s">
        <v>30</v>
      </c>
      <c r="E4" s="42" t="str">
        <f>D4</f>
        <v>2005-2006</v>
      </c>
      <c r="F4" s="44" t="str">
        <f>D4</f>
        <v>2005-2006</v>
      </c>
      <c r="G4" s="41" t="s">
        <v>31</v>
      </c>
      <c r="H4" s="41" t="s">
        <v>31</v>
      </c>
      <c r="I4" s="43" t="s">
        <v>31</v>
      </c>
      <c r="J4" s="43" t="s">
        <v>44</v>
      </c>
      <c r="K4" s="13"/>
      <c r="L4" s="48"/>
    </row>
    <row r="5" spans="1:10" ht="12.75">
      <c r="A5" s="9"/>
      <c r="B5" s="9"/>
      <c r="C5" s="10"/>
      <c r="D5" s="11"/>
      <c r="E5" s="12"/>
      <c r="F5" s="12"/>
      <c r="G5" s="33"/>
      <c r="H5" s="33"/>
      <c r="I5" s="12"/>
      <c r="J5" s="12"/>
    </row>
    <row r="6" spans="1:10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34"/>
      <c r="I6" s="17"/>
      <c r="J6" s="17"/>
    </row>
    <row r="7" spans="1:10" ht="12.75" hidden="1">
      <c r="A7" s="14"/>
      <c r="B7" s="14"/>
      <c r="C7" s="15" t="s">
        <v>10</v>
      </c>
      <c r="D7" s="16"/>
      <c r="E7" s="17"/>
      <c r="F7" s="17"/>
      <c r="G7" s="34"/>
      <c r="H7" s="34"/>
      <c r="I7" s="17"/>
      <c r="J7" s="17"/>
    </row>
    <row r="8" spans="1:10" ht="13.5" hidden="1" thickBot="1">
      <c r="A8" s="18"/>
      <c r="B8" s="19">
        <v>316040500</v>
      </c>
      <c r="C8" s="20" t="s">
        <v>11</v>
      </c>
      <c r="D8" s="21">
        <f>(P8+D17)-D31</f>
        <v>24505.5</v>
      </c>
      <c r="E8" s="17"/>
      <c r="F8" s="17"/>
      <c r="G8" s="34"/>
      <c r="H8" s="34"/>
      <c r="I8" s="17"/>
      <c r="J8" s="17"/>
    </row>
    <row r="9" spans="1:12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35">
        <v>3500</v>
      </c>
      <c r="I9" s="26">
        <v>2600</v>
      </c>
      <c r="J9" s="26">
        <v>2500</v>
      </c>
      <c r="K9" s="32">
        <f aca="true" t="shared" si="0" ref="K9:K24">J9-H9</f>
        <v>-1000</v>
      </c>
      <c r="L9" s="49"/>
    </row>
    <row r="10" spans="1:12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5">
        <v>25000</v>
      </c>
      <c r="J10" s="35">
        <v>25000</v>
      </c>
      <c r="K10" s="32">
        <f t="shared" si="0"/>
        <v>0</v>
      </c>
      <c r="L10" s="49"/>
    </row>
    <row r="11" spans="1:12" ht="51">
      <c r="A11" s="2"/>
      <c r="B11" s="2">
        <v>45011420</v>
      </c>
      <c r="C11" s="3" t="s">
        <v>37</v>
      </c>
      <c r="D11" s="25"/>
      <c r="E11" s="26"/>
      <c r="F11" s="26"/>
      <c r="G11" s="35">
        <v>0</v>
      </c>
      <c r="H11" s="35">
        <v>56000</v>
      </c>
      <c r="I11" s="26">
        <v>40714</v>
      </c>
      <c r="J11" s="26">
        <v>17950</v>
      </c>
      <c r="K11" s="32">
        <f t="shared" si="0"/>
        <v>-38050</v>
      </c>
      <c r="L11" s="49" t="s">
        <v>47</v>
      </c>
    </row>
    <row r="12" spans="1:12" ht="12.75">
      <c r="A12" s="2"/>
      <c r="B12" s="2">
        <v>45005500</v>
      </c>
      <c r="C12" s="3" t="s">
        <v>48</v>
      </c>
      <c r="D12" s="25"/>
      <c r="E12" s="26"/>
      <c r="F12" s="26"/>
      <c r="G12" s="35">
        <v>0</v>
      </c>
      <c r="H12" s="35">
        <v>7000</v>
      </c>
      <c r="I12" s="26">
        <v>7000</v>
      </c>
      <c r="J12" s="26">
        <v>0</v>
      </c>
      <c r="K12" s="32">
        <f t="shared" si="0"/>
        <v>-7000</v>
      </c>
      <c r="L12" s="49"/>
    </row>
    <row r="13" spans="1:12" ht="12.75">
      <c r="A13" s="2"/>
      <c r="B13" s="2"/>
      <c r="C13" s="3" t="s">
        <v>50</v>
      </c>
      <c r="D13" s="25"/>
      <c r="E13" s="26"/>
      <c r="F13" s="26"/>
      <c r="G13" s="35">
        <v>0</v>
      </c>
      <c r="H13" s="35">
        <v>0</v>
      </c>
      <c r="I13" s="26">
        <v>0</v>
      </c>
      <c r="J13" s="26">
        <v>7000</v>
      </c>
      <c r="K13" s="32">
        <f t="shared" si="0"/>
        <v>7000</v>
      </c>
      <c r="L13" s="49"/>
    </row>
    <row r="14" spans="1:12" ht="25.5">
      <c r="A14" s="2"/>
      <c r="B14" s="2">
        <v>46008900</v>
      </c>
      <c r="C14" s="3" t="s">
        <v>15</v>
      </c>
      <c r="D14" s="25">
        <v>180000</v>
      </c>
      <c r="E14" s="26">
        <f>87268.47+'[1]UVA FEES'!$E$204+'[1]UVA FEES'!$C$205</f>
        <v>149136.86000000002</v>
      </c>
      <c r="F14" s="26">
        <f>E14+'[1]UVA FEES'!$C$208</f>
        <v>164050.54600000003</v>
      </c>
      <c r="G14" s="35">
        <v>170000</v>
      </c>
      <c r="H14" s="35">
        <v>153000</v>
      </c>
      <c r="I14" s="26">
        <v>150000</v>
      </c>
      <c r="J14" s="26">
        <v>150000</v>
      </c>
      <c r="K14" s="32">
        <f t="shared" si="0"/>
        <v>-3000</v>
      </c>
      <c r="L14" s="49" t="s">
        <v>38</v>
      </c>
    </row>
    <row r="15" spans="1:12" ht="12.75">
      <c r="A15" s="2"/>
      <c r="B15" s="2">
        <v>48040000</v>
      </c>
      <c r="C15" s="3" t="s">
        <v>16</v>
      </c>
      <c r="D15" s="25">
        <v>1000</v>
      </c>
      <c r="E15" s="26">
        <v>53337.87</v>
      </c>
      <c r="F15" s="26">
        <f>E15+42000</f>
        <v>95337.87</v>
      </c>
      <c r="G15" s="35">
        <f>2000+41000</f>
        <v>43000</v>
      </c>
      <c r="H15" s="35">
        <f>2000</f>
        <v>2000</v>
      </c>
      <c r="I15" s="26">
        <v>200</v>
      </c>
      <c r="J15" s="26">
        <v>200</v>
      </c>
      <c r="K15" s="32">
        <f t="shared" si="0"/>
        <v>-1800</v>
      </c>
      <c r="L15" s="49"/>
    </row>
    <row r="16" spans="1:12" ht="12.75">
      <c r="A16" s="2"/>
      <c r="B16" s="2"/>
      <c r="C16" s="3" t="s">
        <v>40</v>
      </c>
      <c r="D16" s="25">
        <v>0</v>
      </c>
      <c r="E16" s="26">
        <v>0</v>
      </c>
      <c r="F16" s="26">
        <v>0</v>
      </c>
      <c r="G16" s="35">
        <v>20000</v>
      </c>
      <c r="H16" s="35">
        <v>14000</v>
      </c>
      <c r="I16" s="26">
        <v>16857</v>
      </c>
      <c r="J16" s="26">
        <v>8375</v>
      </c>
      <c r="K16" s="32">
        <f t="shared" si="0"/>
        <v>-5625</v>
      </c>
      <c r="L16" s="49"/>
    </row>
    <row r="17" spans="1:12" ht="13.5" thickBot="1">
      <c r="A17" s="19"/>
      <c r="B17" s="19"/>
      <c r="C17" s="23" t="s">
        <v>17</v>
      </c>
      <c r="D17" s="27">
        <f>SUM(D9:D16)</f>
        <v>207500</v>
      </c>
      <c r="E17" s="28">
        <f>SUM(E9:E16)</f>
        <v>230211.21000000002</v>
      </c>
      <c r="F17" s="28">
        <f>SUM(F9:F15)</f>
        <v>288037.05600000004</v>
      </c>
      <c r="G17" s="36">
        <f>SUM(G9:G16)</f>
        <v>261500</v>
      </c>
      <c r="H17" s="36">
        <f>SUM(H9:H16)</f>
        <v>260500</v>
      </c>
      <c r="I17" s="36">
        <f>SUM(I9:I16)</f>
        <v>242371</v>
      </c>
      <c r="J17" s="36">
        <f>SUM(J9:J16)</f>
        <v>211025</v>
      </c>
      <c r="K17" s="32">
        <f t="shared" si="0"/>
        <v>-49475</v>
      </c>
      <c r="L17" s="50"/>
    </row>
    <row r="18" spans="1:12" ht="13.5" thickTop="1">
      <c r="A18" s="4" t="s">
        <v>18</v>
      </c>
      <c r="B18" s="2">
        <v>52070000</v>
      </c>
      <c r="C18" s="3" t="s">
        <v>19</v>
      </c>
      <c r="D18" s="25">
        <v>275</v>
      </c>
      <c r="E18" s="29">
        <v>205</v>
      </c>
      <c r="F18" s="29">
        <v>225</v>
      </c>
      <c r="G18" s="35">
        <v>225</v>
      </c>
      <c r="H18" s="35">
        <v>225</v>
      </c>
      <c r="I18" s="26">
        <v>225</v>
      </c>
      <c r="J18" s="26">
        <v>225</v>
      </c>
      <c r="K18" s="32">
        <f t="shared" si="0"/>
        <v>0</v>
      </c>
      <c r="L18" s="49"/>
    </row>
    <row r="19" spans="1:12" ht="12.75">
      <c r="A19" s="2"/>
      <c r="B19" s="2">
        <v>52100300</v>
      </c>
      <c r="C19" s="3" t="s">
        <v>20</v>
      </c>
      <c r="D19" s="25">
        <v>6500</v>
      </c>
      <c r="E19" s="29">
        <v>6450</v>
      </c>
      <c r="F19" s="29">
        <v>6450</v>
      </c>
      <c r="G19" s="35">
        <v>6500</v>
      </c>
      <c r="H19" s="35">
        <v>6500</v>
      </c>
      <c r="I19" s="26">
        <v>6500</v>
      </c>
      <c r="J19" s="26">
        <v>6500</v>
      </c>
      <c r="K19" s="32">
        <f t="shared" si="0"/>
        <v>0</v>
      </c>
      <c r="L19" s="49"/>
    </row>
    <row r="20" spans="1:12" ht="12.75">
      <c r="A20" s="2"/>
      <c r="B20" s="2">
        <v>52170000</v>
      </c>
      <c r="C20" s="3" t="s">
        <v>21</v>
      </c>
      <c r="D20" s="25">
        <v>500</v>
      </c>
      <c r="E20" s="29">
        <v>158</v>
      </c>
      <c r="F20" s="29">
        <v>200</v>
      </c>
      <c r="G20" s="35">
        <v>250</v>
      </c>
      <c r="H20" s="35">
        <v>250</v>
      </c>
      <c r="I20" s="26">
        <v>250</v>
      </c>
      <c r="J20" s="26">
        <v>250</v>
      </c>
      <c r="K20" s="32">
        <f t="shared" si="0"/>
        <v>0</v>
      </c>
      <c r="L20" s="49"/>
    </row>
    <row r="21" spans="1:12" ht="12.75">
      <c r="A21" s="2"/>
      <c r="B21" s="2">
        <v>52181400</v>
      </c>
      <c r="C21" s="3" t="s">
        <v>22</v>
      </c>
      <c r="D21" s="25">
        <f>60000+2469.5</f>
        <v>62469.5</v>
      </c>
      <c r="E21" s="29">
        <f>52469.5+1182</f>
        <v>53651.5</v>
      </c>
      <c r="F21" s="29">
        <v>68000</v>
      </c>
      <c r="G21" s="35">
        <v>65000</v>
      </c>
      <c r="H21" s="35">
        <v>45900</v>
      </c>
      <c r="I21" s="26">
        <v>40000</v>
      </c>
      <c r="J21" s="26">
        <v>45900</v>
      </c>
      <c r="K21" s="32">
        <f t="shared" si="0"/>
        <v>0</v>
      </c>
      <c r="L21" s="49"/>
    </row>
    <row r="22" spans="1:12" ht="12.75">
      <c r="A22" s="2"/>
      <c r="B22" s="2">
        <v>52185000</v>
      </c>
      <c r="C22" s="3" t="s">
        <v>23</v>
      </c>
      <c r="D22" s="25">
        <v>15000</v>
      </c>
      <c r="E22" s="29">
        <f>7425+3200</f>
        <v>10625</v>
      </c>
      <c r="F22" s="29">
        <v>15000</v>
      </c>
      <c r="G22" s="35">
        <v>45000</v>
      </c>
      <c r="H22" s="35">
        <v>53000</v>
      </c>
      <c r="I22" s="26">
        <v>66000</v>
      </c>
      <c r="J22" s="26">
        <v>25000</v>
      </c>
      <c r="K22" s="32">
        <f t="shared" si="0"/>
        <v>-28000</v>
      </c>
      <c r="L22" s="49" t="s">
        <v>46</v>
      </c>
    </row>
    <row r="23" spans="1:12" ht="12.75">
      <c r="A23" s="2"/>
      <c r="B23" s="2">
        <v>52186300</v>
      </c>
      <c r="C23" s="3" t="s">
        <v>24</v>
      </c>
      <c r="D23" s="25">
        <v>75000</v>
      </c>
      <c r="E23" s="29">
        <f>40000+21250.53</f>
        <v>61250.53</v>
      </c>
      <c r="F23" s="29">
        <v>75000</v>
      </c>
      <c r="G23" s="35">
        <v>75000</v>
      </c>
      <c r="H23" s="35">
        <v>75000</v>
      </c>
      <c r="I23" s="26">
        <v>60000</v>
      </c>
      <c r="J23" s="26">
        <v>70000</v>
      </c>
      <c r="K23" s="32">
        <f t="shared" si="0"/>
        <v>-5000</v>
      </c>
      <c r="L23" s="49"/>
    </row>
    <row r="24" spans="1:12" ht="12.75">
      <c r="A24" s="2"/>
      <c r="B24" s="2">
        <v>52190000</v>
      </c>
      <c r="C24" s="3" t="s">
        <v>25</v>
      </c>
      <c r="D24" s="25">
        <v>2000</v>
      </c>
      <c r="E24" s="29">
        <v>2010.68</v>
      </c>
      <c r="F24" s="29">
        <v>2011</v>
      </c>
      <c r="G24" s="35">
        <v>2000</v>
      </c>
      <c r="H24" s="35">
        <v>2000</v>
      </c>
      <c r="I24" s="26">
        <v>2000</v>
      </c>
      <c r="J24" s="26">
        <v>2000</v>
      </c>
      <c r="K24" s="32">
        <f t="shared" si="0"/>
        <v>0</v>
      </c>
      <c r="L24" s="49"/>
    </row>
    <row r="25" spans="1:12" ht="12.75" hidden="1">
      <c r="A25" s="2"/>
      <c r="B25" s="2">
        <v>52234600</v>
      </c>
      <c r="C25" s="3" t="s">
        <v>26</v>
      </c>
      <c r="D25" s="25">
        <v>0</v>
      </c>
      <c r="E25" s="29">
        <v>0</v>
      </c>
      <c r="F25" s="29">
        <v>0</v>
      </c>
      <c r="G25" s="35"/>
      <c r="H25" s="35"/>
      <c r="I25" s="26"/>
      <c r="J25" s="26"/>
      <c r="K25" s="32"/>
      <c r="L25" s="49"/>
    </row>
    <row r="26" spans="1:12" ht="25.5">
      <c r="A26" s="2"/>
      <c r="B26" s="2">
        <v>52235000</v>
      </c>
      <c r="C26" s="3" t="s">
        <v>39</v>
      </c>
      <c r="D26" s="25">
        <v>20000</v>
      </c>
      <c r="E26" s="29">
        <f>26095.29+25092.38+8000+11804.74</f>
        <v>70992.41</v>
      </c>
      <c r="F26" s="29">
        <v>22000</v>
      </c>
      <c r="G26" s="35">
        <f>25000+41000+275</f>
        <v>66275</v>
      </c>
      <c r="H26" s="35">
        <v>104148</v>
      </c>
      <c r="I26" s="26">
        <v>60146</v>
      </c>
      <c r="J26" s="26">
        <v>52950</v>
      </c>
      <c r="K26" s="32">
        <f aca="true" t="shared" si="1" ref="K26:K31">J26-H26</f>
        <v>-51198</v>
      </c>
      <c r="L26" s="49" t="s">
        <v>45</v>
      </c>
    </row>
    <row r="27" spans="1:12" ht="12.75">
      <c r="A27" s="2"/>
      <c r="B27" s="2">
        <v>52241880</v>
      </c>
      <c r="C27" s="3" t="s">
        <v>49</v>
      </c>
      <c r="D27" s="25"/>
      <c r="E27" s="29"/>
      <c r="F27" s="29"/>
      <c r="G27" s="35">
        <v>0</v>
      </c>
      <c r="H27" s="35">
        <v>7000</v>
      </c>
      <c r="I27" s="26">
        <v>7000</v>
      </c>
      <c r="J27" s="26">
        <v>0</v>
      </c>
      <c r="K27" s="32">
        <f t="shared" si="1"/>
        <v>-7000</v>
      </c>
      <c r="L27" s="49"/>
    </row>
    <row r="28" spans="1:12" ht="12.75">
      <c r="A28" s="2"/>
      <c r="B28" s="2"/>
      <c r="C28" s="3" t="s">
        <v>50</v>
      </c>
      <c r="D28" s="25"/>
      <c r="E28" s="29"/>
      <c r="F28" s="29"/>
      <c r="G28" s="35">
        <v>0</v>
      </c>
      <c r="H28" s="35">
        <v>0</v>
      </c>
      <c r="I28" s="26">
        <v>0</v>
      </c>
      <c r="J28" s="26">
        <v>7000</v>
      </c>
      <c r="K28" s="32">
        <f t="shared" si="1"/>
        <v>7000</v>
      </c>
      <c r="L28" s="49"/>
    </row>
    <row r="29" spans="1:12" ht="12.75">
      <c r="A29" s="2"/>
      <c r="B29" s="2">
        <v>52250000</v>
      </c>
      <c r="C29" s="3" t="s">
        <v>27</v>
      </c>
      <c r="D29" s="25">
        <v>1000</v>
      </c>
      <c r="E29" s="29">
        <v>462</v>
      </c>
      <c r="F29" s="29">
        <v>600</v>
      </c>
      <c r="G29" s="35">
        <v>1000</v>
      </c>
      <c r="H29" s="35">
        <v>1000</v>
      </c>
      <c r="I29" s="26">
        <v>200</v>
      </c>
      <c r="J29" s="26">
        <v>1000</v>
      </c>
      <c r="K29" s="32">
        <f t="shared" si="1"/>
        <v>0</v>
      </c>
      <c r="L29" s="49"/>
    </row>
    <row r="30" spans="1:12" ht="12.75">
      <c r="A30" s="2"/>
      <c r="B30" s="2">
        <v>52251200</v>
      </c>
      <c r="C30" s="3" t="s">
        <v>28</v>
      </c>
      <c r="D30" s="25">
        <v>250</v>
      </c>
      <c r="E30" s="29">
        <v>155</v>
      </c>
      <c r="F30" s="29">
        <v>200</v>
      </c>
      <c r="G30" s="35">
        <v>250</v>
      </c>
      <c r="H30" s="35">
        <v>250</v>
      </c>
      <c r="I30" s="26">
        <v>50</v>
      </c>
      <c r="J30" s="26">
        <v>200</v>
      </c>
      <c r="K30" s="32">
        <f t="shared" si="1"/>
        <v>-50</v>
      </c>
      <c r="L30" s="49"/>
    </row>
    <row r="31" spans="1:12" ht="13.5" thickBot="1">
      <c r="A31" s="6"/>
      <c r="B31" s="6"/>
      <c r="C31" s="8" t="s">
        <v>29</v>
      </c>
      <c r="D31" s="30">
        <f aca="true" t="shared" si="2" ref="D31:J31">SUM(D18:D30)</f>
        <v>182994.5</v>
      </c>
      <c r="E31" s="31">
        <f t="shared" si="2"/>
        <v>205960.12</v>
      </c>
      <c r="F31" s="31">
        <f t="shared" si="2"/>
        <v>189686</v>
      </c>
      <c r="G31" s="37">
        <f t="shared" si="2"/>
        <v>261500</v>
      </c>
      <c r="H31" s="37">
        <f t="shared" si="2"/>
        <v>295273</v>
      </c>
      <c r="I31" s="37">
        <f t="shared" si="2"/>
        <v>242371</v>
      </c>
      <c r="J31" s="37">
        <f t="shared" si="2"/>
        <v>211025</v>
      </c>
      <c r="K31" s="32">
        <f t="shared" si="1"/>
        <v>-84248</v>
      </c>
      <c r="L31" s="51"/>
    </row>
    <row r="32" spans="3:12" ht="12.75">
      <c r="C32" s="3"/>
      <c r="D32" s="29"/>
      <c r="E32" s="29"/>
      <c r="F32" s="29"/>
      <c r="G32" s="29"/>
      <c r="H32" s="29"/>
      <c r="I32" s="29"/>
      <c r="J32" s="29"/>
      <c r="K32" s="32"/>
      <c r="L32" s="49"/>
    </row>
    <row r="33" spans="3:10" ht="12.75">
      <c r="C33" s="24"/>
      <c r="G33" s="22" t="s">
        <v>1</v>
      </c>
      <c r="H33" s="22" t="s">
        <v>1</v>
      </c>
      <c r="I33" s="22">
        <f>I31-I17</f>
        <v>0</v>
      </c>
      <c r="J33" s="22">
        <f>J31-J17</f>
        <v>0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72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2007-05-14T15:33:50Z</cp:lastPrinted>
  <dcterms:created xsi:type="dcterms:W3CDTF">2004-07-12T16:09:55Z</dcterms:created>
  <dcterms:modified xsi:type="dcterms:W3CDTF">2007-05-14T15:33:56Z</dcterms:modified>
  <cp:category/>
  <cp:version/>
  <cp:contentType/>
  <cp:contentStatus/>
</cp:coreProperties>
</file>