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120" windowHeight="7890" activeTab="0"/>
  </bookViews>
  <sheets>
    <sheet name="4th Quarter 0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<sst xmlns="http://schemas.openxmlformats.org/spreadsheetml/2006/main" count="48" uniqueCount="39">
  <si>
    <t xml:space="preserve">CLOVER FLAT LANDFILL </t>
  </si>
  <si>
    <t>CUSTOMERS BY ORIGINS</t>
  </si>
  <si>
    <t>ORIGIN</t>
  </si>
  <si>
    <t>%</t>
  </si>
  <si>
    <t>ST. HELENA</t>
  </si>
  <si>
    <t>CALISTOGA</t>
  </si>
  <si>
    <t>ANGWIN</t>
  </si>
  <si>
    <t>OAKVILLE</t>
  </si>
  <si>
    <t>RUTHERFORD</t>
  </si>
  <si>
    <t>YOUNTVILLE</t>
  </si>
  <si>
    <t>POPE VALLEY</t>
  </si>
  <si>
    <t>DEER PARK</t>
  </si>
  <si>
    <t>UVA SUBTOTAL</t>
  </si>
  <si>
    <t>CITY OF NAPA</t>
  </si>
  <si>
    <t>NAPA COUNTY SUBTOTAL</t>
  </si>
  <si>
    <t>CLEARLAKE</t>
  </si>
  <si>
    <t>HIDDEN VALLEY</t>
  </si>
  <si>
    <t>KELSEYVILLE</t>
  </si>
  <si>
    <t>LOWERLAKE</t>
  </si>
  <si>
    <t>LAKEPORT</t>
  </si>
  <si>
    <t>MIDDLETOWN</t>
  </si>
  <si>
    <t>LAKE COUNTY SUBTOTAL</t>
  </si>
  <si>
    <t>HEALDSBURG</t>
  </si>
  <si>
    <t>SONOMA COUNTY</t>
  </si>
  <si>
    <t>SANTA ROSA</t>
  </si>
  <si>
    <t>WINDSOR</t>
  </si>
  <si>
    <t>SONOMA COUNTY SUBTOTAL</t>
  </si>
  <si>
    <t>TOTAL:</t>
  </si>
  <si>
    <t>COBB</t>
  </si>
  <si>
    <t>TONS</t>
  </si>
  <si>
    <t>CUSTOMERS</t>
  </si>
  <si>
    <t>ADC TONS</t>
  </si>
  <si>
    <t>REV 3/9/06</t>
  </si>
  <si>
    <t>FOURTH QUARTER 2006</t>
  </si>
  <si>
    <t>OCTOBER</t>
  </si>
  <si>
    <t>NOVEMBER</t>
  </si>
  <si>
    <t xml:space="preserve">DECEMBER </t>
  </si>
  <si>
    <t xml:space="preserve">FOURTH QUARTER TOTALS </t>
  </si>
  <si>
    <t>AMERICAN CANYON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</si>
</sst>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</numFmts>
  <fonts count="19">
    <font>
      <sz val="10"/>
      <name val="Arial"/>
      <family val="0"/>
    </font>
    <font>
      <sz val="8"/>
      <name val="Arial"/>
      <family val="0"/>
    </font>
    <font>
      <b/>
      <u val="single"/>
      <sz val="18"/>
      <name val="Copperplate Gothic Bold"/>
      <family val="2"/>
    </font>
    <font>
      <b/>
      <u val="single"/>
      <sz val="19"/>
      <name val="Arial"/>
      <family val="2"/>
    </font>
    <font>
      <b/>
      <sz val="16"/>
      <name val="Arial"/>
      <family val="2"/>
    </font>
    <font>
      <b/>
      <sz val="14"/>
      <name val="Copperplate Gothic Bold"/>
      <family val="2"/>
    </font>
    <font>
      <b/>
      <sz val="14"/>
      <name val="Arial"/>
      <family val="2"/>
    </font>
    <font>
      <b/>
      <sz val="16"/>
      <name val="Copperplate Gothic Bold"/>
      <family val="2"/>
    </font>
    <font>
      <sz val="16"/>
      <name val="Arial"/>
      <family val="2"/>
    </font>
    <font>
      <b/>
      <sz val="12"/>
      <name val="Copperplate Gothic Bold"/>
      <family val="2"/>
    </font>
    <font>
      <b/>
      <sz val="18"/>
      <name val="Copperplate Gothic Bol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8"/>
      <color indexed="10"/>
      <name val="Copperplate Gothic Bold"/>
      <family val="2"/>
    </font>
    <font>
      <b/>
      <sz val="16"/>
      <color indexed="10"/>
      <name val="Arial"/>
      <family val="2"/>
    </font>
    <font>
      <b/>
      <sz val="14"/>
      <color indexed="10"/>
      <name val="Copperplate Gothic Bold"/>
      <family val="2"/>
    </font>
    <font>
      <b/>
      <sz val="14"/>
      <color indexed="10"/>
      <name val="Arial"/>
      <family val="2"/>
    </font>
    <font>
      <sz val="10"/>
      <color indexed="10"/>
      <name val="Arial"/>
      <family val="0"/>
    </font>
    <font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0" fontId="6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2" fontId="6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10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10" fontId="14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0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Zorka\2006%20CFL%20%20monthly%20reports%20%20%20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0">
        <row r="31">
          <cell r="E31">
            <v>3869.6000000000004</v>
          </cell>
        </row>
        <row r="34">
          <cell r="E34">
            <v>49.0245</v>
          </cell>
        </row>
      </sheetData>
      <sheetData sheetId="1">
        <row r="31">
          <cell r="E31">
            <v>3169.51</v>
          </cell>
        </row>
        <row r="34">
          <cell r="E34">
            <v>38.7653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46.28125" style="0" customWidth="1"/>
    <col min="2" max="2" width="19.28125" style="0" bestFit="1" customWidth="1"/>
    <col min="3" max="3" width="13.140625" style="0" bestFit="1" customWidth="1"/>
    <col min="4" max="4" width="11.421875" style="0" bestFit="1" customWidth="1"/>
    <col min="5" max="5" width="1.421875" style="0" customWidth="1"/>
    <col min="6" max="6" width="15.421875" style="0" customWidth="1"/>
    <col min="7" max="7" width="14.28125" style="0" customWidth="1"/>
    <col min="8" max="8" width="13.8515625" style="0" customWidth="1"/>
    <col min="9" max="9" width="1.7109375" style="0" customWidth="1"/>
    <col min="10" max="10" width="16.00390625" style="0" hidden="1" customWidth="1"/>
    <col min="11" max="11" width="13.7109375" style="0" hidden="1" customWidth="1"/>
    <col min="12" max="12" width="12.8515625" style="0" hidden="1" customWidth="1"/>
    <col min="13" max="13" width="1.8515625" style="0" hidden="1" customWidth="1"/>
    <col min="14" max="14" width="14.00390625" style="0" hidden="1" customWidth="1"/>
    <col min="15" max="15" width="13.7109375" style="0" hidden="1" customWidth="1"/>
    <col min="16" max="16" width="12.8515625" style="0" hidden="1" customWidth="1"/>
    <col min="17" max="17" width="15.28125" style="0" hidden="1" customWidth="1"/>
  </cols>
  <sheetData>
    <row r="1" spans="1:3" s="2" customFormat="1" ht="24">
      <c r="A1" s="34" t="s">
        <v>0</v>
      </c>
      <c r="B1" s="34"/>
      <c r="C1" s="34"/>
    </row>
    <row r="2" spans="1:3" s="2" customFormat="1" ht="24">
      <c r="A2" s="34" t="s">
        <v>1</v>
      </c>
      <c r="B2" s="34"/>
      <c r="C2" s="34"/>
    </row>
    <row r="3" spans="1:3" s="22" customFormat="1" ht="22.5">
      <c r="A3" s="35" t="s">
        <v>33</v>
      </c>
      <c r="B3" s="35"/>
      <c r="C3" s="35"/>
    </row>
    <row r="4" spans="1:3" s="4" customFormat="1" ht="22.5">
      <c r="A4" s="21"/>
      <c r="B4" s="3"/>
      <c r="C4" s="3"/>
    </row>
    <row r="5" spans="1:17" s="4" customFormat="1" ht="23.25" thickBot="1">
      <c r="A5" s="3"/>
      <c r="B5" s="36" t="s">
        <v>34</v>
      </c>
      <c r="C5" s="36"/>
      <c r="D5" s="36"/>
      <c r="F5" s="33" t="s">
        <v>35</v>
      </c>
      <c r="G5" s="33"/>
      <c r="H5" s="33"/>
      <c r="J5" s="33" t="s">
        <v>36</v>
      </c>
      <c r="K5" s="33"/>
      <c r="L5" s="33"/>
      <c r="N5" s="33" t="s">
        <v>37</v>
      </c>
      <c r="O5" s="33"/>
      <c r="P5" s="33"/>
      <c r="Q5" s="33"/>
    </row>
    <row r="6" ht="13.5" thickTop="1"/>
    <row r="7" spans="1:17" s="5" customFormat="1" ht="23.25" thickBot="1">
      <c r="A7" s="1" t="s">
        <v>2</v>
      </c>
      <c r="B7" s="18" t="s">
        <v>30</v>
      </c>
      <c r="C7" s="19" t="s">
        <v>3</v>
      </c>
      <c r="D7" s="19" t="s">
        <v>29</v>
      </c>
      <c r="F7" s="18" t="s">
        <v>30</v>
      </c>
      <c r="G7" s="19" t="s">
        <v>3</v>
      </c>
      <c r="H7" s="18" t="s">
        <v>29</v>
      </c>
      <c r="J7" s="18" t="s">
        <v>30</v>
      </c>
      <c r="K7" s="19" t="s">
        <v>3</v>
      </c>
      <c r="L7" s="18" t="s">
        <v>29</v>
      </c>
      <c r="N7" s="18" t="s">
        <v>30</v>
      </c>
      <c r="O7" s="19" t="s">
        <v>3</v>
      </c>
      <c r="P7" s="19" t="s">
        <v>29</v>
      </c>
      <c r="Q7" s="19" t="s">
        <v>31</v>
      </c>
    </row>
    <row r="8" spans="6:8" ht="13.5" thickTop="1">
      <c r="F8" s="31"/>
      <c r="G8" s="31"/>
      <c r="H8" s="31"/>
    </row>
    <row r="9" spans="1:17" ht="18">
      <c r="A9" s="6" t="s">
        <v>4</v>
      </c>
      <c r="B9" s="6">
        <v>2269</v>
      </c>
      <c r="C9" s="7">
        <f>SUM(B9/B42)</f>
        <v>0.6462546283110225</v>
      </c>
      <c r="D9" s="20">
        <f aca="true" t="shared" si="0" ref="D9:D16">C9*D$42</f>
        <v>2500.746909712333</v>
      </c>
      <c r="F9" s="6">
        <v>2014</v>
      </c>
      <c r="G9" s="7">
        <f>SUM(F9/F42)</f>
        <v>0.6280012472715933</v>
      </c>
      <c r="H9" s="20">
        <f aca="true" t="shared" si="1" ref="H9:H16">G9*H$42</f>
        <v>1990.456233239788</v>
      </c>
      <c r="I9" s="25"/>
      <c r="J9" s="23">
        <v>0</v>
      </c>
      <c r="K9" s="24" t="e">
        <f>SUM(J9/J42)</f>
        <v>#DIV/0!</v>
      </c>
      <c r="L9" s="26" t="e">
        <f aca="true" t="shared" si="2" ref="L9:L16">K9*L$42</f>
        <v>#DIV/0!</v>
      </c>
      <c r="N9" s="6">
        <f>SUM(B9+F9+J9)</f>
        <v>4283</v>
      </c>
      <c r="O9" s="7">
        <f>SUM(N9/N42)</f>
        <v>0.6375409348020245</v>
      </c>
      <c r="P9" s="20">
        <f aca="true" t="shared" si="3" ref="P9:P16">O9*P$42</f>
        <v>4487.720769574279</v>
      </c>
      <c r="Q9" s="20">
        <f aca="true" t="shared" si="4" ref="Q9:Q16">O9*Q$18</f>
        <v>55.96959115808278</v>
      </c>
    </row>
    <row r="10" spans="1:17" ht="18">
      <c r="A10" s="6" t="s">
        <v>5</v>
      </c>
      <c r="B10" s="6">
        <v>541</v>
      </c>
      <c r="C10" s="7">
        <f>SUM(B10/B42)</f>
        <v>0.15408715465679293</v>
      </c>
      <c r="D10" s="20">
        <f t="shared" si="0"/>
        <v>596.255653659926</v>
      </c>
      <c r="F10" s="6">
        <v>605</v>
      </c>
      <c r="G10" s="7">
        <f>SUM(F10/F42)</f>
        <v>0.1886498285001559</v>
      </c>
      <c r="H10" s="20">
        <f t="shared" si="1"/>
        <v>597.9275179295292</v>
      </c>
      <c r="I10" s="25"/>
      <c r="J10" s="23">
        <v>0</v>
      </c>
      <c r="K10" s="24" t="e">
        <f>SUM(J10/J42)</f>
        <v>#DIV/0!</v>
      </c>
      <c r="L10" s="26" t="e">
        <f t="shared" si="2"/>
        <v>#DIV/0!</v>
      </c>
      <c r="N10" s="6">
        <f aca="true" t="shared" si="5" ref="N10:N17">SUM(B10+F10+J10)</f>
        <v>1146</v>
      </c>
      <c r="O10" s="7">
        <f>SUM(N10/N42)</f>
        <v>0.17058648407264065</v>
      </c>
      <c r="P10" s="20">
        <f t="shared" si="3"/>
        <v>1200.7770259005656</v>
      </c>
      <c r="Q10" s="20">
        <f t="shared" si="4"/>
        <v>14.975753319440312</v>
      </c>
    </row>
    <row r="11" spans="1:17" ht="18">
      <c r="A11" s="8" t="s">
        <v>6</v>
      </c>
      <c r="B11" s="6">
        <v>321</v>
      </c>
      <c r="C11" s="7">
        <f>SUM(B11/B42)</f>
        <v>0.09142694389062946</v>
      </c>
      <c r="D11" s="20">
        <f t="shared" si="0"/>
        <v>353.78570207917977</v>
      </c>
      <c r="F11" s="6">
        <v>313</v>
      </c>
      <c r="G11" s="7">
        <f>SUM(F11/F42)</f>
        <v>0.09759900218272528</v>
      </c>
      <c r="H11" s="20">
        <f t="shared" si="1"/>
        <v>309.34101340816966</v>
      </c>
      <c r="I11" s="25"/>
      <c r="J11" s="23">
        <v>0</v>
      </c>
      <c r="K11" s="24" t="e">
        <f>SUM(J11/J42)</f>
        <v>#DIV/0!</v>
      </c>
      <c r="L11" s="26" t="e">
        <f t="shared" si="2"/>
        <v>#DIV/0!</v>
      </c>
      <c r="N11" s="6">
        <f t="shared" si="5"/>
        <v>634</v>
      </c>
      <c r="O11" s="7">
        <f>SUM(N11/N42)</f>
        <v>0.09437332539446264</v>
      </c>
      <c r="P11" s="20">
        <f t="shared" si="3"/>
        <v>664.304218517416</v>
      </c>
      <c r="Q11" s="20">
        <f t="shared" si="4"/>
        <v>8.285015361714798</v>
      </c>
    </row>
    <row r="12" spans="1:17" ht="18">
      <c r="A12" s="8" t="s">
        <v>7</v>
      </c>
      <c r="B12" s="6">
        <v>93</v>
      </c>
      <c r="C12" s="7">
        <f>SUM(B12/B42)</f>
        <v>0.026488180005696384</v>
      </c>
      <c r="D12" s="20">
        <f t="shared" si="0"/>
        <v>102.49866135004274</v>
      </c>
      <c r="F12" s="6">
        <v>77</v>
      </c>
      <c r="G12" s="7">
        <f>SUM(F12/F42)</f>
        <v>0.024009978172747116</v>
      </c>
      <c r="H12" s="20">
        <f t="shared" si="1"/>
        <v>76.09986591830372</v>
      </c>
      <c r="I12" s="25"/>
      <c r="J12" s="23">
        <v>0</v>
      </c>
      <c r="K12" s="24" t="e">
        <f>SUM(J12/J42)</f>
        <v>#DIV/0!</v>
      </c>
      <c r="L12" s="26" t="e">
        <f t="shared" si="2"/>
        <v>#DIV/0!</v>
      </c>
      <c r="N12" s="6">
        <f t="shared" si="5"/>
        <v>170</v>
      </c>
      <c r="O12" s="7">
        <f>SUM(N12/N42)</f>
        <v>0.0253051503423638</v>
      </c>
      <c r="P12" s="20">
        <f t="shared" si="3"/>
        <v>178.12573682643645</v>
      </c>
      <c r="Q12" s="20">
        <f t="shared" si="4"/>
        <v>2.2215340875260496</v>
      </c>
    </row>
    <row r="13" spans="1:17" ht="18">
      <c r="A13" s="8" t="s">
        <v>8</v>
      </c>
      <c r="B13" s="6">
        <v>75</v>
      </c>
      <c r="C13" s="7">
        <f>SUM(B13/B42)</f>
        <v>0.021361435488464826</v>
      </c>
      <c r="D13" s="20">
        <f t="shared" si="0"/>
        <v>82.6602107661635</v>
      </c>
      <c r="F13" s="6">
        <v>52</v>
      </c>
      <c r="G13" s="7">
        <f>SUM(F13/F42)</f>
        <v>0.016214530714062987</v>
      </c>
      <c r="H13" s="20">
        <f t="shared" si="1"/>
        <v>51.39211724352978</v>
      </c>
      <c r="I13" s="25"/>
      <c r="J13" s="23">
        <v>0</v>
      </c>
      <c r="K13" s="24" t="e">
        <f>SUM(J13/J42)</f>
        <v>#DIV/0!</v>
      </c>
      <c r="L13" s="26" t="e">
        <f t="shared" si="2"/>
        <v>#DIV/0!</v>
      </c>
      <c r="N13" s="6">
        <f t="shared" si="5"/>
        <v>127</v>
      </c>
      <c r="O13" s="7">
        <f>SUM(N13/N42)</f>
        <v>0.018904435844001193</v>
      </c>
      <c r="P13" s="20">
        <f t="shared" si="3"/>
        <v>133.07040339386725</v>
      </c>
      <c r="Q13" s="20">
        <f t="shared" si="4"/>
        <v>1.659616641857696</v>
      </c>
    </row>
    <row r="14" spans="1:17" ht="18">
      <c r="A14" s="6" t="s">
        <v>9</v>
      </c>
      <c r="B14" s="6">
        <v>74</v>
      </c>
      <c r="C14" s="7">
        <f>SUM(B14/B42)</f>
        <v>0.021076616348618626</v>
      </c>
      <c r="D14" s="20">
        <f t="shared" si="0"/>
        <v>81.55807462261464</v>
      </c>
      <c r="F14" s="6">
        <v>37</v>
      </c>
      <c r="G14" s="7">
        <f>SUM(F14/F42)</f>
        <v>0.01153726223885251</v>
      </c>
      <c r="H14" s="20">
        <f t="shared" si="1"/>
        <v>36.567468038665425</v>
      </c>
      <c r="I14" s="25"/>
      <c r="J14" s="23">
        <v>0</v>
      </c>
      <c r="K14" s="24" t="e">
        <f>SUM(J14/J42)</f>
        <v>#DIV/0!</v>
      </c>
      <c r="L14" s="26" t="e">
        <f t="shared" si="2"/>
        <v>#DIV/0!</v>
      </c>
      <c r="N14" s="6">
        <f t="shared" si="5"/>
        <v>111</v>
      </c>
      <c r="O14" s="7">
        <f>SUM(N14/N42)</f>
        <v>0.016522774635308126</v>
      </c>
      <c r="P14" s="20">
        <f t="shared" si="3"/>
        <v>116.3056281631438</v>
      </c>
      <c r="Q14" s="20">
        <f t="shared" si="4"/>
        <v>1.4505310806787735</v>
      </c>
    </row>
    <row r="15" spans="1:17" ht="18">
      <c r="A15" s="8" t="s">
        <v>10</v>
      </c>
      <c r="B15" s="6">
        <v>23</v>
      </c>
      <c r="C15" s="7">
        <f>SUM(B15/B42)</f>
        <v>0.006550840216462546</v>
      </c>
      <c r="D15" s="20">
        <f t="shared" si="0"/>
        <v>25.349131301623473</v>
      </c>
      <c r="F15" s="6">
        <v>19</v>
      </c>
      <c r="G15" s="7">
        <f>SUM(F15/F42)</f>
        <v>0.005924540068599937</v>
      </c>
      <c r="H15" s="20">
        <f t="shared" si="1"/>
        <v>18.77788899282819</v>
      </c>
      <c r="I15" s="25"/>
      <c r="J15" s="23">
        <v>0</v>
      </c>
      <c r="K15" s="24" t="e">
        <f>SUM(J15/J42)</f>
        <v>#DIV/0!</v>
      </c>
      <c r="L15" s="26" t="e">
        <f t="shared" si="2"/>
        <v>#DIV/0!</v>
      </c>
      <c r="N15" s="6">
        <f t="shared" si="5"/>
        <v>42</v>
      </c>
      <c r="O15" s="7">
        <f>SUM(N15/N42)</f>
        <v>0.006251860672819291</v>
      </c>
      <c r="P15" s="20">
        <f t="shared" si="3"/>
        <v>44.007534980649005</v>
      </c>
      <c r="Q15" s="20">
        <f t="shared" si="4"/>
        <v>0.5488495980946712</v>
      </c>
    </row>
    <row r="16" spans="1:17" ht="18">
      <c r="A16" s="8" t="s">
        <v>11</v>
      </c>
      <c r="B16" s="6">
        <v>15</v>
      </c>
      <c r="C16" s="7">
        <f>SUM(B16/B42)</f>
        <v>0.004272287097692965</v>
      </c>
      <c r="D16" s="20">
        <f t="shared" si="0"/>
        <v>16.5320421532327</v>
      </c>
      <c r="F16" s="6">
        <v>14</v>
      </c>
      <c r="G16" s="7">
        <f>SUM(F16/F42)</f>
        <v>0.004365450576863112</v>
      </c>
      <c r="H16" s="20">
        <f t="shared" si="1"/>
        <v>13.836339257873403</v>
      </c>
      <c r="I16" s="25"/>
      <c r="J16" s="23">
        <v>0</v>
      </c>
      <c r="K16" s="24" t="e">
        <f>SUM(J16/J42)</f>
        <v>#DIV/0!</v>
      </c>
      <c r="L16" s="26" t="e">
        <f t="shared" si="2"/>
        <v>#DIV/0!</v>
      </c>
      <c r="N16" s="6">
        <f t="shared" si="5"/>
        <v>29</v>
      </c>
      <c r="O16" s="7">
        <f>SUM(N16/N42)</f>
        <v>0.004316760940756177</v>
      </c>
      <c r="P16" s="20">
        <f t="shared" si="3"/>
        <v>30.386155105686218</v>
      </c>
      <c r="Q16" s="20">
        <f t="shared" si="4"/>
        <v>0.3789675796367967</v>
      </c>
    </row>
    <row r="17" spans="1:16" ht="18">
      <c r="A17" s="8"/>
      <c r="B17" s="6"/>
      <c r="C17" s="7"/>
      <c r="D17" s="20"/>
      <c r="F17" s="6"/>
      <c r="G17" s="7"/>
      <c r="H17" s="20"/>
      <c r="I17" s="25"/>
      <c r="J17" s="23"/>
      <c r="K17" s="24"/>
      <c r="L17" s="26"/>
      <c r="N17" s="6">
        <f t="shared" si="5"/>
        <v>0</v>
      </c>
      <c r="O17" s="7"/>
      <c r="P17" s="20"/>
    </row>
    <row r="18" spans="1:17" ht="18">
      <c r="A18" s="16" t="s">
        <v>12</v>
      </c>
      <c r="B18" s="17">
        <f>SUM(B9:B17)</f>
        <v>3411</v>
      </c>
      <c r="C18" s="7">
        <f>SUM(B18/B42)</f>
        <v>0.9715180860153803</v>
      </c>
      <c r="D18" s="20">
        <f>SUM(D9:D17)</f>
        <v>3759.3863856451158</v>
      </c>
      <c r="F18" s="17">
        <f>SUM(F9:F17)</f>
        <v>3131</v>
      </c>
      <c r="G18" s="7">
        <f>SUM(F18/F42)</f>
        <v>0.9763018397256003</v>
      </c>
      <c r="H18" s="20">
        <f>SUM(H9:H17)</f>
        <v>3094.3984440286877</v>
      </c>
      <c r="I18" s="25"/>
      <c r="J18" s="27">
        <f>SUM(J9:J17)</f>
        <v>0</v>
      </c>
      <c r="K18" s="24" t="e">
        <f>SUM(J18/J42)</f>
        <v>#DIV/0!</v>
      </c>
      <c r="L18" s="26" t="e">
        <f>SUM(L9:L17)</f>
        <v>#DIV/0!</v>
      </c>
      <c r="N18" s="17">
        <f>SUM(N9:N17)</f>
        <v>6542</v>
      </c>
      <c r="O18" s="7">
        <f>SUM(N18/N42)</f>
        <v>0.9738017267043763</v>
      </c>
      <c r="P18" s="20">
        <f>SUM(P9:P17)</f>
        <v>6854.697472462044</v>
      </c>
      <c r="Q18" s="20">
        <f>'[1]Jan'!$E$34+'[1]Feb'!$E$34</f>
        <v>87.78980000000001</v>
      </c>
    </row>
    <row r="19" spans="1:16" ht="18">
      <c r="A19" s="8"/>
      <c r="B19" s="6"/>
      <c r="C19" s="7"/>
      <c r="D19" s="20"/>
      <c r="F19" s="6"/>
      <c r="G19" s="7"/>
      <c r="H19" s="20"/>
      <c r="I19" s="25"/>
      <c r="J19" s="23"/>
      <c r="K19" s="24"/>
      <c r="L19" s="26"/>
      <c r="N19" s="6"/>
      <c r="O19" s="7"/>
      <c r="P19" s="20"/>
    </row>
    <row r="20" spans="1:16" ht="18">
      <c r="A20" s="6" t="s">
        <v>38</v>
      </c>
      <c r="B20" s="6">
        <v>1</v>
      </c>
      <c r="C20" s="7">
        <f>SUM(B20/B42)</f>
        <v>0.0002848191398461977</v>
      </c>
      <c r="D20" s="20">
        <f>C20*D$42</f>
        <v>1.1021361435488466</v>
      </c>
      <c r="F20" s="6">
        <v>3</v>
      </c>
      <c r="G20" s="7">
        <f>SUM(F20/F42)</f>
        <v>0.0009354536950420954</v>
      </c>
      <c r="H20" s="20">
        <f>G20*H$42</f>
        <v>2.964929840972872</v>
      </c>
      <c r="I20" s="25"/>
      <c r="J20" s="23">
        <v>0</v>
      </c>
      <c r="K20" s="24" t="e">
        <f>SUM(J20/J42)</f>
        <v>#DIV/0!</v>
      </c>
      <c r="L20" s="26" t="e">
        <f>K20*L$42</f>
        <v>#DIV/0!</v>
      </c>
      <c r="N20" s="6">
        <f>SUM(B20+F20+J20)</f>
        <v>4</v>
      </c>
      <c r="O20" s="7">
        <f>SUM(N20/N42)</f>
        <v>0.0005954153021732659</v>
      </c>
      <c r="P20" s="20">
        <f>O20*P$42</f>
        <v>4.1911938076808575</v>
      </c>
    </row>
    <row r="21" spans="1:16" ht="18">
      <c r="A21" s="6" t="s">
        <v>13</v>
      </c>
      <c r="B21" s="6">
        <v>71</v>
      </c>
      <c r="C21" s="7">
        <f>SUM(B21/B42)</f>
        <v>0.020222158929080036</v>
      </c>
      <c r="D21" s="20">
        <f>C21*D$42</f>
        <v>78.25166619196811</v>
      </c>
      <c r="F21" s="6">
        <v>58</v>
      </c>
      <c r="G21" s="7">
        <f>SUM(F21/F42)</f>
        <v>0.01808543810414718</v>
      </c>
      <c r="H21" s="20">
        <f>G21*H$42</f>
        <v>57.32197692547553</v>
      </c>
      <c r="I21" s="25"/>
      <c r="J21" s="23">
        <v>0</v>
      </c>
      <c r="K21" s="24" t="e">
        <f>SUM(J21/J42)</f>
        <v>#DIV/0!</v>
      </c>
      <c r="L21" s="26" t="e">
        <f>K21*L$42</f>
        <v>#DIV/0!</v>
      </c>
      <c r="N21" s="6">
        <f>SUM(B21+F21+J21)</f>
        <v>129</v>
      </c>
      <c r="O21" s="7">
        <f>SUM(N21/N42)</f>
        <v>0.019202143495087823</v>
      </c>
      <c r="P21" s="20">
        <f>O21*P$42</f>
        <v>135.16600029770765</v>
      </c>
    </row>
    <row r="22" spans="1:16" ht="18">
      <c r="A22" s="6"/>
      <c r="B22" s="6"/>
      <c r="C22" s="7"/>
      <c r="D22" s="20"/>
      <c r="F22" s="6"/>
      <c r="G22" s="7"/>
      <c r="H22" s="20"/>
      <c r="I22" s="25"/>
      <c r="J22" s="23"/>
      <c r="K22" s="24"/>
      <c r="L22" s="26"/>
      <c r="N22" s="6"/>
      <c r="O22" s="7"/>
      <c r="P22" s="20"/>
    </row>
    <row r="23" spans="1:16" ht="18">
      <c r="A23" s="6" t="s">
        <v>14</v>
      </c>
      <c r="B23" s="6">
        <f>SUM(B20:B22)</f>
        <v>72</v>
      </c>
      <c r="C23" s="7">
        <f>SUM(B23/B42)</f>
        <v>0.02050697806892623</v>
      </c>
      <c r="D23" s="20">
        <f>SUM(D20:D22)</f>
        <v>79.35380233551696</v>
      </c>
      <c r="F23" s="6">
        <f>SUM(F20:F22)</f>
        <v>61</v>
      </c>
      <c r="G23" s="7">
        <f>SUM(F23/F42)</f>
        <v>0.019020891799189272</v>
      </c>
      <c r="H23" s="20">
        <f>SUM(H20:H22)</f>
        <v>60.2869067664484</v>
      </c>
      <c r="I23" s="25"/>
      <c r="J23" s="23">
        <f>SUM(J20:J22)</f>
        <v>0</v>
      </c>
      <c r="K23" s="24" t="e">
        <f>SUM(J23/J42)</f>
        <v>#DIV/0!</v>
      </c>
      <c r="L23" s="26" t="e">
        <f>SUM(L20:L22)</f>
        <v>#DIV/0!</v>
      </c>
      <c r="N23" s="6">
        <f>SUM(N20:N22)</f>
        <v>133</v>
      </c>
      <c r="O23" s="7">
        <f>SUM(N23/N42)</f>
        <v>0.01979755879726109</v>
      </c>
      <c r="P23" s="20">
        <f>SUM(P20:P22)</f>
        <v>139.35719410538852</v>
      </c>
    </row>
    <row r="24" spans="1:16" ht="18">
      <c r="A24" s="6"/>
      <c r="B24" s="6"/>
      <c r="C24" s="7"/>
      <c r="D24" s="20"/>
      <c r="F24" s="6"/>
      <c r="G24" s="7"/>
      <c r="H24" s="20"/>
      <c r="I24" s="25"/>
      <c r="J24" s="23"/>
      <c r="K24" s="24"/>
      <c r="L24" s="26"/>
      <c r="N24" s="6"/>
      <c r="O24" s="7"/>
      <c r="P24" s="20"/>
    </row>
    <row r="25" spans="1:16" ht="18">
      <c r="A25" s="6" t="s">
        <v>15</v>
      </c>
      <c r="B25" s="6">
        <v>4</v>
      </c>
      <c r="C25" s="7">
        <f>SUM(B25/B42)</f>
        <v>0.0011392765593847907</v>
      </c>
      <c r="D25" s="20">
        <f aca="true" t="shared" si="6" ref="D25:D31">C25*D$42</f>
        <v>4.408544574195386</v>
      </c>
      <c r="F25" s="6"/>
      <c r="G25" s="7">
        <f>SUM(F25/F42)</f>
        <v>0</v>
      </c>
      <c r="H25" s="20">
        <f aca="true" t="shared" si="7" ref="H25:H31">G25*H$42</f>
        <v>0</v>
      </c>
      <c r="I25" s="25"/>
      <c r="J25" s="23">
        <v>0</v>
      </c>
      <c r="K25" s="24" t="e">
        <f>SUM(J25/J42)</f>
        <v>#DIV/0!</v>
      </c>
      <c r="L25" s="26" t="e">
        <f aca="true" t="shared" si="8" ref="L25:L31">K25*L$42</f>
        <v>#DIV/0!</v>
      </c>
      <c r="N25" s="6">
        <f aca="true" t="shared" si="9" ref="N25:N31">SUM(B25+F25+J25)</f>
        <v>4</v>
      </c>
      <c r="O25" s="7">
        <f>SUM(N25/N42)</f>
        <v>0.0005954153021732659</v>
      </c>
      <c r="P25" s="20">
        <f aca="true" t="shared" si="10" ref="P25:P31">O25*P$42</f>
        <v>4.1911938076808575</v>
      </c>
    </row>
    <row r="26" spans="1:16" ht="18">
      <c r="A26" s="6" t="s">
        <v>28</v>
      </c>
      <c r="B26" s="6">
        <v>0</v>
      </c>
      <c r="C26" s="7">
        <f>SUM(B26/B42)</f>
        <v>0</v>
      </c>
      <c r="D26" s="20">
        <f t="shared" si="6"/>
        <v>0</v>
      </c>
      <c r="F26" s="6">
        <v>0</v>
      </c>
      <c r="G26" s="7">
        <f>SUM(F26/F42)</f>
        <v>0</v>
      </c>
      <c r="H26" s="20">
        <f t="shared" si="7"/>
        <v>0</v>
      </c>
      <c r="I26" s="25"/>
      <c r="J26" s="23">
        <v>0</v>
      </c>
      <c r="K26" s="24" t="e">
        <f>SUM(J26/J42)</f>
        <v>#DIV/0!</v>
      </c>
      <c r="L26" s="26" t="e">
        <f t="shared" si="8"/>
        <v>#DIV/0!</v>
      </c>
      <c r="N26" s="6">
        <f t="shared" si="9"/>
        <v>0</v>
      </c>
      <c r="O26" s="7">
        <f>SUM(N26/N42)</f>
        <v>0</v>
      </c>
      <c r="P26" s="20">
        <f t="shared" si="10"/>
        <v>0</v>
      </c>
    </row>
    <row r="27" spans="1:16" ht="18">
      <c r="A27" s="6" t="s">
        <v>16</v>
      </c>
      <c r="B27" s="6">
        <v>0</v>
      </c>
      <c r="C27" s="7">
        <f>SUM(B27/B42)</f>
        <v>0</v>
      </c>
      <c r="D27" s="20">
        <f t="shared" si="6"/>
        <v>0</v>
      </c>
      <c r="F27" s="6">
        <v>0</v>
      </c>
      <c r="G27" s="7">
        <f>SUM(F27/F42)</f>
        <v>0</v>
      </c>
      <c r="H27" s="20">
        <f t="shared" si="7"/>
        <v>0</v>
      </c>
      <c r="I27" s="25"/>
      <c r="J27" s="23">
        <v>0</v>
      </c>
      <c r="K27" s="24" t="e">
        <f>SUM(J27/J42)</f>
        <v>#DIV/0!</v>
      </c>
      <c r="L27" s="26" t="e">
        <f t="shared" si="8"/>
        <v>#DIV/0!</v>
      </c>
      <c r="N27" s="6">
        <f t="shared" si="9"/>
        <v>0</v>
      </c>
      <c r="O27" s="7">
        <f>SUM(N27/N42)</f>
        <v>0</v>
      </c>
      <c r="P27" s="20">
        <f t="shared" si="10"/>
        <v>0</v>
      </c>
    </row>
    <row r="28" spans="1:16" ht="18">
      <c r="A28" s="6" t="s">
        <v>17</v>
      </c>
      <c r="B28" s="6">
        <v>0</v>
      </c>
      <c r="C28" s="7">
        <f>SUM(B28/B42)</f>
        <v>0</v>
      </c>
      <c r="D28" s="20">
        <f t="shared" si="6"/>
        <v>0</v>
      </c>
      <c r="F28" s="6">
        <v>0</v>
      </c>
      <c r="G28" s="7">
        <f>SUM(F28/F42)</f>
        <v>0</v>
      </c>
      <c r="H28" s="20">
        <f t="shared" si="7"/>
        <v>0</v>
      </c>
      <c r="I28" s="25"/>
      <c r="J28" s="23">
        <v>0</v>
      </c>
      <c r="K28" s="24" t="e">
        <f>SUM(J28/J42)</f>
        <v>#DIV/0!</v>
      </c>
      <c r="L28" s="26" t="e">
        <f t="shared" si="8"/>
        <v>#DIV/0!</v>
      </c>
      <c r="N28" s="6">
        <f t="shared" si="9"/>
        <v>0</v>
      </c>
      <c r="O28" s="7">
        <f>SUM(N28/N42)</f>
        <v>0</v>
      </c>
      <c r="P28" s="20">
        <f t="shared" si="10"/>
        <v>0</v>
      </c>
    </row>
    <row r="29" spans="1:16" ht="18">
      <c r="A29" s="6" t="s">
        <v>18</v>
      </c>
      <c r="B29" s="6">
        <v>0</v>
      </c>
      <c r="C29" s="7">
        <f>SUM(B29/B42)</f>
        <v>0</v>
      </c>
      <c r="D29" s="20">
        <f t="shared" si="6"/>
        <v>0</v>
      </c>
      <c r="F29" s="6">
        <v>0</v>
      </c>
      <c r="G29" s="7">
        <f>SUM(F29/F42)</f>
        <v>0</v>
      </c>
      <c r="H29" s="20">
        <f t="shared" si="7"/>
        <v>0</v>
      </c>
      <c r="I29" s="25"/>
      <c r="J29" s="23">
        <v>0</v>
      </c>
      <c r="K29" s="24" t="e">
        <f>SUM(J29/J42)</f>
        <v>#DIV/0!</v>
      </c>
      <c r="L29" s="26" t="e">
        <f t="shared" si="8"/>
        <v>#DIV/0!</v>
      </c>
      <c r="N29" s="6">
        <f t="shared" si="9"/>
        <v>0</v>
      </c>
      <c r="O29" s="7">
        <f>SUM(N29/N42)</f>
        <v>0</v>
      </c>
      <c r="P29" s="20">
        <f t="shared" si="10"/>
        <v>0</v>
      </c>
    </row>
    <row r="30" spans="1:16" ht="18">
      <c r="A30" s="6" t="s">
        <v>19</v>
      </c>
      <c r="B30" s="6">
        <v>0</v>
      </c>
      <c r="C30" s="7">
        <f>SUM(B30/B42)</f>
        <v>0</v>
      </c>
      <c r="D30" s="20">
        <f t="shared" si="6"/>
        <v>0</v>
      </c>
      <c r="F30" s="6">
        <v>0</v>
      </c>
      <c r="G30" s="7">
        <f>SUM(F30/F42)</f>
        <v>0</v>
      </c>
      <c r="H30" s="20">
        <f t="shared" si="7"/>
        <v>0</v>
      </c>
      <c r="I30" s="25"/>
      <c r="J30" s="23">
        <v>0</v>
      </c>
      <c r="K30" s="24" t="e">
        <f>SUM(J30/J42)</f>
        <v>#DIV/0!</v>
      </c>
      <c r="L30" s="26" t="e">
        <f t="shared" si="8"/>
        <v>#DIV/0!</v>
      </c>
      <c r="N30" s="6">
        <f t="shared" si="9"/>
        <v>0</v>
      </c>
      <c r="O30" s="7">
        <f>SUM(N30/N42)</f>
        <v>0</v>
      </c>
      <c r="P30" s="20">
        <f t="shared" si="10"/>
        <v>0</v>
      </c>
    </row>
    <row r="31" spans="1:16" ht="18">
      <c r="A31" s="6" t="s">
        <v>20</v>
      </c>
      <c r="B31" s="6">
        <v>8</v>
      </c>
      <c r="C31" s="7">
        <f>SUM(B31/B42)</f>
        <v>0.0022785531187695814</v>
      </c>
      <c r="D31" s="20">
        <f t="shared" si="6"/>
        <v>8.817089148390773</v>
      </c>
      <c r="F31" s="6">
        <v>3</v>
      </c>
      <c r="G31" s="7">
        <f>SUM(F31/F42)</f>
        <v>0.0009354536950420954</v>
      </c>
      <c r="H31" s="20">
        <f t="shared" si="7"/>
        <v>2.964929840972872</v>
      </c>
      <c r="I31" s="25"/>
      <c r="J31" s="23">
        <v>0</v>
      </c>
      <c r="K31" s="24" t="e">
        <f>SUM(J31/J42)</f>
        <v>#DIV/0!</v>
      </c>
      <c r="L31" s="26" t="e">
        <f t="shared" si="8"/>
        <v>#DIV/0!</v>
      </c>
      <c r="N31" s="6">
        <f t="shared" si="9"/>
        <v>11</v>
      </c>
      <c r="O31" s="7">
        <f>SUM(N31/N42)</f>
        <v>0.001637392080976481</v>
      </c>
      <c r="P31" s="20">
        <f t="shared" si="10"/>
        <v>11.525782971122359</v>
      </c>
    </row>
    <row r="32" spans="1:16" ht="18">
      <c r="A32" s="6"/>
      <c r="B32" s="6"/>
      <c r="C32" s="7"/>
      <c r="D32" s="20"/>
      <c r="F32" s="6"/>
      <c r="G32" s="7"/>
      <c r="H32" s="20"/>
      <c r="I32" s="25"/>
      <c r="J32" s="23"/>
      <c r="K32" s="24"/>
      <c r="L32" s="26"/>
      <c r="N32" s="6"/>
      <c r="O32" s="7"/>
      <c r="P32" s="20"/>
    </row>
    <row r="33" spans="1:16" ht="18">
      <c r="A33" s="6" t="s">
        <v>21</v>
      </c>
      <c r="B33" s="6">
        <f>SUM(B25:B32)</f>
        <v>12</v>
      </c>
      <c r="C33" s="7">
        <f>SUM(B33/B42)</f>
        <v>0.003417829678154372</v>
      </c>
      <c r="D33" s="20">
        <f>SUM(D25:D32)</f>
        <v>13.22563372258616</v>
      </c>
      <c r="F33" s="6">
        <f>SUM(F25:F32)</f>
        <v>3</v>
      </c>
      <c r="G33" s="7">
        <f>SUM(F33/F42)</f>
        <v>0.0009354536950420954</v>
      </c>
      <c r="H33" s="20">
        <f>SUM(H25:H32)</f>
        <v>2.964929840972872</v>
      </c>
      <c r="I33" s="25"/>
      <c r="J33" s="23">
        <f>SUM(J25:J32)</f>
        <v>0</v>
      </c>
      <c r="K33" s="24" t="e">
        <f>SUM(J33/J42)</f>
        <v>#DIV/0!</v>
      </c>
      <c r="L33" s="26" t="e">
        <f>SUM(L25:L32)</f>
        <v>#DIV/0!</v>
      </c>
      <c r="N33" s="6">
        <f>SUM(N25:N32)</f>
        <v>15</v>
      </c>
      <c r="O33" s="7">
        <f>SUM(N33/N42)</f>
        <v>0.002232807383149747</v>
      </c>
      <c r="P33" s="20">
        <f>SUM(P25:P32)</f>
        <v>15.716976778803216</v>
      </c>
    </row>
    <row r="34" spans="1:16" ht="18">
      <c r="A34" s="6"/>
      <c r="B34" s="6"/>
      <c r="C34" s="7"/>
      <c r="D34" s="20"/>
      <c r="F34" s="6"/>
      <c r="G34" s="7"/>
      <c r="H34" s="20"/>
      <c r="I34" s="25"/>
      <c r="J34" s="23"/>
      <c r="K34" s="24"/>
      <c r="L34" s="26"/>
      <c r="N34" s="6"/>
      <c r="O34" s="7"/>
      <c r="P34" s="20"/>
    </row>
    <row r="35" spans="1:16" ht="18">
      <c r="A35" s="6" t="s">
        <v>22</v>
      </c>
      <c r="B35" s="6">
        <v>0</v>
      </c>
      <c r="C35" s="7">
        <f>SUM(B35/B42)</f>
        <v>0</v>
      </c>
      <c r="D35" s="20">
        <f>C35*D$42</f>
        <v>0</v>
      </c>
      <c r="F35" s="6">
        <v>0</v>
      </c>
      <c r="G35" s="7">
        <f>SUM(F35/F42)</f>
        <v>0</v>
      </c>
      <c r="H35" s="20">
        <f>G35*H$42</f>
        <v>0</v>
      </c>
      <c r="I35" s="25"/>
      <c r="J35" s="23">
        <v>0</v>
      </c>
      <c r="K35" s="24" t="e">
        <f>SUM(J35/J42)</f>
        <v>#DIV/0!</v>
      </c>
      <c r="L35" s="26" t="e">
        <f>K35*L$42</f>
        <v>#DIV/0!</v>
      </c>
      <c r="N35" s="6">
        <f>SUM(B35+F35+J35)</f>
        <v>0</v>
      </c>
      <c r="O35" s="7">
        <f>SUM(N35/N42)</f>
        <v>0</v>
      </c>
      <c r="P35" s="20">
        <f>O35*P$42</f>
        <v>0</v>
      </c>
    </row>
    <row r="36" spans="1:16" ht="18">
      <c r="A36" s="6" t="s">
        <v>23</v>
      </c>
      <c r="B36" s="6">
        <v>5</v>
      </c>
      <c r="C36" s="7">
        <f>SUM(B36/B42)</f>
        <v>0.0014240956992309882</v>
      </c>
      <c r="D36" s="20">
        <f>C36*D$42</f>
        <v>5.510680717744233</v>
      </c>
      <c r="F36" s="6">
        <v>7</v>
      </c>
      <c r="G36" s="7">
        <f>SUM(F36/F42)</f>
        <v>0.002182725288431556</v>
      </c>
      <c r="H36" s="20">
        <f>G36*H$42</f>
        <v>6.918169628936702</v>
      </c>
      <c r="I36" s="25"/>
      <c r="J36" s="23">
        <v>0</v>
      </c>
      <c r="K36" s="24" t="e">
        <f>SUM(J36/J42)</f>
        <v>#DIV/0!</v>
      </c>
      <c r="L36" s="26" t="e">
        <f>K36*L$42</f>
        <v>#DIV/0!</v>
      </c>
      <c r="N36" s="6">
        <f>SUM(B36+F36+J36)</f>
        <v>12</v>
      </c>
      <c r="O36" s="7">
        <f>SUM(N36/N42)</f>
        <v>0.0017862459065197975</v>
      </c>
      <c r="P36" s="20">
        <f>O36*P$42</f>
        <v>12.573581423042572</v>
      </c>
    </row>
    <row r="37" spans="1:16" ht="18">
      <c r="A37" s="6" t="s">
        <v>24</v>
      </c>
      <c r="B37" s="6">
        <v>11</v>
      </c>
      <c r="C37" s="7">
        <f>SUM(B37/B42)</f>
        <v>0.0031330105383081744</v>
      </c>
      <c r="D37" s="20">
        <f>C37*D$42</f>
        <v>12.123497579037313</v>
      </c>
      <c r="F37" s="6">
        <v>5</v>
      </c>
      <c r="G37" s="7">
        <f>SUM(F37/F42)</f>
        <v>0.0015590894917368258</v>
      </c>
      <c r="H37" s="20">
        <f>G37*H$42</f>
        <v>4.941549734954787</v>
      </c>
      <c r="I37" s="25"/>
      <c r="J37" s="23">
        <v>0</v>
      </c>
      <c r="K37" s="24" t="e">
        <f>SUM(J37/J42)</f>
        <v>#DIV/0!</v>
      </c>
      <c r="L37" s="26" t="e">
        <f>K37*L$42</f>
        <v>#DIV/0!</v>
      </c>
      <c r="N37" s="6">
        <f>SUM(B37+F37+J37)</f>
        <v>16</v>
      </c>
      <c r="O37" s="7">
        <f>SUM(N37/N42)</f>
        <v>0.0023816612086930635</v>
      </c>
      <c r="P37" s="20">
        <f>O37*P$42</f>
        <v>16.76477523072343</v>
      </c>
    </row>
    <row r="38" spans="1:16" ht="18">
      <c r="A38" s="6" t="s">
        <v>25</v>
      </c>
      <c r="B38" s="6">
        <v>0</v>
      </c>
      <c r="C38" s="7">
        <f>SUM(B38/B42)</f>
        <v>0</v>
      </c>
      <c r="D38" s="20">
        <f>C38*D$42</f>
        <v>0</v>
      </c>
      <c r="F38" s="6">
        <v>0</v>
      </c>
      <c r="G38" s="7">
        <f>SUM(F38/F42)</f>
        <v>0</v>
      </c>
      <c r="H38" s="20">
        <f>G38*H$42</f>
        <v>0</v>
      </c>
      <c r="I38" s="25"/>
      <c r="J38" s="23">
        <v>0</v>
      </c>
      <c r="K38" s="24" t="e">
        <f>SUM(J38/J42)</f>
        <v>#DIV/0!</v>
      </c>
      <c r="L38" s="26" t="e">
        <f>K38*L$42</f>
        <v>#DIV/0!</v>
      </c>
      <c r="N38" s="6">
        <f>SUM(B38+F38+J38)</f>
        <v>0</v>
      </c>
      <c r="O38" s="7">
        <f>SUM(N38/N42)</f>
        <v>0</v>
      </c>
      <c r="P38" s="20">
        <f>O38*P$42</f>
        <v>0</v>
      </c>
    </row>
    <row r="39" spans="1:16" ht="18">
      <c r="A39" s="6"/>
      <c r="B39" s="6"/>
      <c r="C39" s="7"/>
      <c r="D39" s="20"/>
      <c r="F39" s="6"/>
      <c r="G39" s="7"/>
      <c r="H39" s="20"/>
      <c r="I39" s="25"/>
      <c r="J39" s="23"/>
      <c r="K39" s="24"/>
      <c r="L39" s="26"/>
      <c r="N39" s="6"/>
      <c r="O39" s="7"/>
      <c r="P39" s="20"/>
    </row>
    <row r="40" spans="1:16" ht="18">
      <c r="A40" s="6" t="s">
        <v>26</v>
      </c>
      <c r="B40" s="6">
        <f>SUM(B35:B39)</f>
        <v>16</v>
      </c>
      <c r="C40" s="7">
        <f>SUM(B40/B42)</f>
        <v>0.004557106237539163</v>
      </c>
      <c r="D40" s="20">
        <f>SUM(D35:D39)</f>
        <v>17.634178296781545</v>
      </c>
      <c r="F40" s="6">
        <f>SUM(F35:F39)</f>
        <v>12</v>
      </c>
      <c r="G40" s="7">
        <f>SUM(F40/F42)</f>
        <v>0.0037418147801683817</v>
      </c>
      <c r="H40" s="20">
        <f>SUM(H35:H39)</f>
        <v>11.85971936389149</v>
      </c>
      <c r="I40" s="25"/>
      <c r="J40" s="23">
        <f>SUM(J35:J39)</f>
        <v>0</v>
      </c>
      <c r="K40" s="24" t="e">
        <f>SUM(J40/J42)</f>
        <v>#DIV/0!</v>
      </c>
      <c r="L40" s="26" t="e">
        <f>SUM(L35:L39)</f>
        <v>#DIV/0!</v>
      </c>
      <c r="N40" s="6">
        <f>SUM(N35:N39)</f>
        <v>28</v>
      </c>
      <c r="O40" s="7">
        <f>SUM(N40/N42)</f>
        <v>0.004167907115212861</v>
      </c>
      <c r="P40" s="20">
        <f>SUM(P35:P39)</f>
        <v>29.338356653766002</v>
      </c>
    </row>
    <row r="41" spans="1:16" ht="18">
      <c r="A41" s="6"/>
      <c r="B41" s="6"/>
      <c r="C41" s="7"/>
      <c r="D41" s="20"/>
      <c r="F41" s="6"/>
      <c r="G41" s="7"/>
      <c r="H41" s="13"/>
      <c r="I41" s="25"/>
      <c r="J41" s="23"/>
      <c r="K41" s="24"/>
      <c r="L41" s="26"/>
      <c r="N41" s="6"/>
      <c r="O41" s="7"/>
      <c r="P41" s="20"/>
    </row>
    <row r="42" spans="1:16" s="12" customFormat="1" ht="20.25">
      <c r="A42" s="9" t="s">
        <v>27</v>
      </c>
      <c r="B42" s="10">
        <f>SUM(B18+B23+B33+B40)</f>
        <v>3511</v>
      </c>
      <c r="C42" s="11">
        <f>SUM(C18+C23+C33+C40)</f>
        <v>1</v>
      </c>
      <c r="D42" s="13">
        <f>'[1]Jan'!$E$31</f>
        <v>3869.6000000000004</v>
      </c>
      <c r="F42" s="10">
        <f>SUM(F18+F23+F33+F40)</f>
        <v>3207</v>
      </c>
      <c r="G42" s="11">
        <f>SUM(G18+G23+G33+G40)</f>
        <v>1</v>
      </c>
      <c r="H42" s="13">
        <f>'[1]Feb'!$E$31</f>
        <v>3169.51</v>
      </c>
      <c r="I42" s="30"/>
      <c r="J42" s="28">
        <f>SUM(J18+J23+J33+J40)</f>
        <v>0</v>
      </c>
      <c r="K42" s="29" t="e">
        <f>SUM(K18+K23+K33+K40)</f>
        <v>#DIV/0!</v>
      </c>
      <c r="L42" s="26">
        <v>0</v>
      </c>
      <c r="N42" s="10">
        <f>SUM(N18+N23+N33+N40)</f>
        <v>6718</v>
      </c>
      <c r="O42" s="11">
        <f>SUM(O18+O23+O33+O40)</f>
        <v>1</v>
      </c>
      <c r="P42" s="13">
        <f>H42+D42</f>
        <v>7039.110000000001</v>
      </c>
    </row>
    <row r="43" spans="1:16" ht="18">
      <c r="A43" s="13"/>
      <c r="B43" s="13"/>
      <c r="C43" s="13"/>
      <c r="F43" s="32"/>
      <c r="G43" s="32"/>
      <c r="H43" s="13"/>
      <c r="L43" s="13"/>
      <c r="P43" s="13"/>
    </row>
    <row r="44" spans="6:16" ht="18">
      <c r="F44" s="32"/>
      <c r="G44" s="32"/>
      <c r="H44" s="13"/>
      <c r="L44" s="13"/>
      <c r="P44" s="13"/>
    </row>
    <row r="45" spans="1:16" ht="18">
      <c r="A45" s="14" t="s">
        <v>32</v>
      </c>
      <c r="C45" s="15"/>
      <c r="F45" s="32"/>
      <c r="G45" s="32"/>
      <c r="H45" s="13"/>
      <c r="L45" s="13"/>
      <c r="P45" s="13"/>
    </row>
    <row r="46" spans="6:16" ht="18">
      <c r="F46" s="32"/>
      <c r="G46" s="32"/>
      <c r="H46" s="13"/>
      <c r="L46" s="13"/>
      <c r="P46" s="13"/>
    </row>
    <row r="47" spans="6:16" ht="18">
      <c r="F47" s="32"/>
      <c r="G47" s="32"/>
      <c r="H47" s="13"/>
      <c r="L47" s="13"/>
      <c r="P47" s="13"/>
    </row>
    <row r="48" spans="6:16" ht="18">
      <c r="F48" s="32"/>
      <c r="G48" s="32"/>
      <c r="H48" s="13"/>
      <c r="L48" s="13"/>
      <c r="P48" s="13"/>
    </row>
    <row r="49" spans="8:16" ht="18">
      <c r="H49" s="13"/>
      <c r="L49" s="13"/>
      <c r="P49" s="13"/>
    </row>
    <row r="50" spans="8:16" ht="18">
      <c r="H50" s="13"/>
      <c r="L50" s="13"/>
      <c r="P50" s="13"/>
    </row>
    <row r="51" spans="8:16" ht="18">
      <c r="H51" s="13"/>
      <c r="L51" s="13"/>
      <c r="P51" s="13"/>
    </row>
    <row r="52" spans="8:16" ht="18">
      <c r="H52" s="13"/>
      <c r="L52" s="13"/>
      <c r="P52" s="13"/>
    </row>
    <row r="53" spans="8:16" ht="18">
      <c r="H53" s="13"/>
      <c r="L53" s="13"/>
      <c r="P53" s="13"/>
    </row>
    <row r="54" spans="8:16" ht="18">
      <c r="H54" s="13"/>
      <c r="L54" s="13"/>
      <c r="P54" s="13"/>
    </row>
    <row r="55" spans="8:16" ht="18">
      <c r="H55" s="13"/>
      <c r="L55" s="13"/>
      <c r="P55" s="13"/>
    </row>
    <row r="56" spans="8:16" ht="18">
      <c r="H56" s="13"/>
      <c r="L56" s="13"/>
      <c r="P56" s="13"/>
    </row>
    <row r="57" spans="8:16" ht="18">
      <c r="H57" s="13"/>
      <c r="L57" s="13"/>
      <c r="P57" s="13"/>
    </row>
    <row r="58" spans="8:16" ht="18">
      <c r="H58" s="13"/>
      <c r="L58" s="13"/>
      <c r="P58" s="13"/>
    </row>
    <row r="59" spans="8:16" ht="18">
      <c r="H59" s="13"/>
      <c r="L59" s="13"/>
      <c r="P59" s="13"/>
    </row>
    <row r="60" spans="8:16" ht="18">
      <c r="H60" s="13"/>
      <c r="L60" s="13"/>
      <c r="P60" s="13"/>
    </row>
    <row r="61" spans="8:16" ht="18">
      <c r="H61" s="13"/>
      <c r="L61" s="13"/>
      <c r="P61" s="13"/>
    </row>
    <row r="62" spans="12:16" ht="18">
      <c r="L62" s="13"/>
      <c r="P62" s="13"/>
    </row>
    <row r="63" spans="12:16" ht="18">
      <c r="L63" s="13"/>
      <c r="P63" s="13"/>
    </row>
    <row r="64" spans="12:16" ht="18">
      <c r="L64" s="13"/>
      <c r="P64" s="13"/>
    </row>
    <row r="65" spans="12:16" ht="18">
      <c r="L65" s="13"/>
      <c r="P65" s="13"/>
    </row>
    <row r="66" spans="12:16" ht="18">
      <c r="L66" s="13"/>
      <c r="P66" s="13"/>
    </row>
    <row r="67" spans="12:16" ht="18">
      <c r="L67" s="13"/>
      <c r="P67" s="13"/>
    </row>
    <row r="68" spans="12:16" ht="18">
      <c r="L68" s="13"/>
      <c r="P68" s="13"/>
    </row>
    <row r="69" spans="12:16" ht="18">
      <c r="L69" s="13"/>
      <c r="P69" s="13"/>
    </row>
    <row r="70" spans="12:16" ht="18">
      <c r="L70" s="13"/>
      <c r="P70" s="13"/>
    </row>
    <row r="71" spans="12:16" ht="18">
      <c r="L71" s="13"/>
      <c r="P71" s="13"/>
    </row>
    <row r="72" ht="18">
      <c r="P72" s="13"/>
    </row>
    <row r="73" ht="18">
      <c r="P73" s="13"/>
    </row>
    <row r="74" ht="18">
      <c r="P74" s="13"/>
    </row>
    <row r="75" ht="18">
      <c r="P75" s="13"/>
    </row>
    <row r="76" ht="18">
      <c r="P76" s="13"/>
    </row>
    <row r="77" ht="18">
      <c r="P77" s="13"/>
    </row>
    <row r="78" ht="18">
      <c r="P78" s="13"/>
    </row>
    <row r="79" ht="18">
      <c r="P79" s="13"/>
    </row>
    <row r="80" ht="18">
      <c r="P80" s="13"/>
    </row>
    <row r="81" ht="18">
      <c r="P81" s="13"/>
    </row>
    <row r="82" ht="18">
      <c r="P82" s="13"/>
    </row>
    <row r="83" ht="18">
      <c r="P83" s="13"/>
    </row>
    <row r="84" ht="18">
      <c r="P84" s="13"/>
    </row>
    <row r="85" ht="18">
      <c r="P85" s="13"/>
    </row>
    <row r="86" ht="18">
      <c r="P86" s="13"/>
    </row>
  </sheetData>
  <mergeCells count="7">
    <mergeCell ref="F5:H5"/>
    <mergeCell ref="J5:L5"/>
    <mergeCell ref="N5:Q5"/>
    <mergeCell ref="A1:C1"/>
    <mergeCell ref="A2:C2"/>
    <mergeCell ref="A3:C3"/>
    <mergeCell ref="B5:D5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Lila Hamm</dc:creator>
  <cp:keywords/>
  <dc:description/>
  <cp:lastModifiedBy>byamate</cp:lastModifiedBy>
  <cp:lastPrinted>2006-12-08T00:37:42Z</cp:lastPrinted>
  <dcterms:created xsi:type="dcterms:W3CDTF">2006-02-06T19:23:36Z</dcterms:created>
  <dcterms:modified xsi:type="dcterms:W3CDTF">2006-12-26T18:50:28Z</dcterms:modified>
  <cp:category/>
  <cp:version/>
  <cp:contentType/>
  <cp:contentStatus/>
</cp:coreProperties>
</file>