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P NO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<sst xmlns="http://schemas.openxmlformats.org/spreadsheetml/2006/main" count="52" uniqueCount="46">
  <si>
    <t>TONS</t>
  </si>
  <si>
    <t xml:space="preserve"> </t>
  </si>
  <si>
    <t>Green / Wood</t>
  </si>
  <si>
    <t>Asphalt / Dirt / Concrete</t>
  </si>
  <si>
    <t xml:space="preserve">Green / Wood </t>
  </si>
  <si>
    <t>Metals</t>
  </si>
  <si>
    <t>TONS USED FOR ADC (GROUND)</t>
  </si>
  <si>
    <t>Concrete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</si>
  <si>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</si>
  <si>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</si>
  <si>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</si>
  <si>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</si>
  <si>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</si>
  <si>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</si>
  <si>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</si>
  <si>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The following material on site based on visual survey are in cubic yards</t>
  </si>
  <si>
    <t>Week Ending</t>
  </si>
  <si>
    <t>Chip &amp; Grind</t>
  </si>
  <si>
    <t xml:space="preserve">TOTAL TONS RECEIVED BY CFL </t>
  </si>
  <si>
    <t xml:space="preserve">CU YD of Clean Green Shipped to UVR  </t>
  </si>
  <si>
    <t xml:space="preserve">CU YD of Clean Green Shipped to Biomas  </t>
  </si>
  <si>
    <t xml:space="preserve">TONS OF INCOMING SOLID WASTE FOR DISPOSAL </t>
  </si>
  <si>
    <t>CLOVER FLAT LANDFILL DISPOSAL AND RECYCLING REPORT</t>
  </si>
  <si>
    <t>UVR RECYCLED</t>
  </si>
  <si>
    <t>UVDS-Green / Wood residential and commercial curbside carts</t>
  </si>
  <si>
    <t>UVR-Green / Wood residential and commercial drop boxes</t>
  </si>
  <si>
    <t>UVR Asphalt / Dirt / Concrete residential and commercial drop boxes</t>
  </si>
  <si>
    <r>
      <t>UVR DROP OFF/BUYBACK  RECYCLABLES 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</si>
  <si>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t xml:space="preserve">CFL PUBLIC RECYCLED  </t>
  </si>
  <si>
    <t>TOTAL RECYCLED TONS</t>
  </si>
  <si>
    <t xml:space="preserve">TOTAL TONS RECYCLED  </t>
  </si>
  <si>
    <t xml:space="preserve">TOTAL TONS &amp; % SOLID WASTE DISPOSED </t>
  </si>
  <si>
    <t xml:space="preserve">  </t>
  </si>
  <si>
    <t xml:space="preserve">    Cardboard</t>
  </si>
  <si>
    <t xml:space="preserve">    Freon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</si>
  <si>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</si>
  <si>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</si>
  <si>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</si>
  <si>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</si>
  <si>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</si>
  <si>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</si>
  <si>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</si>
  <si>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Paint</t>
  </si>
  <si>
    <t>MONTH OF NOVEMBER  2006</t>
  </si>
  <si>
    <t xml:space="preserve">    Tires     **November Tire Anmesty**</t>
  </si>
  <si>
    <t>MONTH OF NOVEMBER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</si>
</sst>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0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Accounting"/>
      <sz val="14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10" fontId="5" fillId="0" borderId="7" xfId="15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justify"/>
    </xf>
    <xf numFmtId="2" fontId="10" fillId="0" borderId="0" xfId="15" applyNumberFormat="1" applyFont="1" applyFill="1" applyBorder="1" applyAlignment="1">
      <alignment horizontal="right" vertical="justify"/>
    </xf>
    <xf numFmtId="2" fontId="11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64" fontId="12" fillId="0" borderId="0" xfId="15" applyNumberFormat="1" applyFont="1" applyFill="1" applyAlignment="1">
      <alignment horizontal="center"/>
    </xf>
    <xf numFmtId="1" fontId="12" fillId="0" borderId="0" xfId="15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12" fillId="0" borderId="0" xfId="15" applyNumberFormat="1" applyFont="1" applyFill="1" applyAlignment="1">
      <alignment/>
    </xf>
    <xf numFmtId="0" fontId="14" fillId="0" borderId="0" xfId="0" applyFont="1" applyAlignment="1">
      <alignment horizontal="right"/>
    </xf>
    <xf numFmtId="164" fontId="1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justify"/>
    </xf>
    <xf numFmtId="2" fontId="12" fillId="0" borderId="7" xfId="15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justify"/>
    </xf>
    <xf numFmtId="0" fontId="14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2" fillId="0" borderId="0" xfId="15" applyNumberFormat="1" applyFont="1" applyFill="1" applyBorder="1" applyAlignment="1">
      <alignment horizontal="center"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left" vertical="justify"/>
    </xf>
    <xf numFmtId="0" fontId="5" fillId="0" borderId="9" xfId="0" applyFont="1" applyFill="1" applyBorder="1" applyAlignment="1">
      <alignment/>
    </xf>
    <xf numFmtId="2" fontId="12" fillId="0" borderId="7" xfId="15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2" fontId="6" fillId="0" borderId="0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15" applyNumberFormat="1" applyFont="1" applyFill="1" applyAlignment="1">
      <alignment/>
    </xf>
    <xf numFmtId="2" fontId="8" fillId="0" borderId="0" xfId="0" applyNumberFormat="1" applyFont="1" applyAlignment="1">
      <alignment/>
    </xf>
    <xf numFmtId="164" fontId="12" fillId="0" borderId="11" xfId="15" applyNumberFormat="1" applyFont="1" applyFill="1" applyBorder="1" applyAlignment="1">
      <alignment horizontal="right"/>
    </xf>
    <xf numFmtId="2" fontId="12" fillId="0" borderId="12" xfId="15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0" fontId="5" fillId="0" borderId="0" xfId="15" applyNumberFormat="1" applyFont="1" applyFill="1" applyAlignment="1">
      <alignment horizontal="right" vertical="justify"/>
    </xf>
    <xf numFmtId="0" fontId="4" fillId="0" borderId="0" xfId="0" applyFont="1" applyBorder="1" applyAlignment="1">
      <alignment/>
    </xf>
    <xf numFmtId="2" fontId="12" fillId="0" borderId="13" xfId="15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 vertical="justify" readingOrder="1"/>
    </xf>
    <xf numFmtId="164" fontId="9" fillId="0" borderId="0" xfId="0" applyNumberFormat="1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64" fontId="12" fillId="0" borderId="0" xfId="15" applyNumberFormat="1" applyFont="1" applyFill="1" applyAlignment="1">
      <alignment/>
    </xf>
    <xf numFmtId="164" fontId="12" fillId="0" borderId="7" xfId="15" applyNumberFormat="1" applyFont="1" applyFill="1" applyBorder="1" applyAlignment="1">
      <alignment horizontal="center"/>
    </xf>
    <xf numFmtId="2" fontId="5" fillId="0" borderId="9" xfId="15" applyNumberFormat="1" applyFont="1" applyFill="1" applyBorder="1" applyAlignment="1">
      <alignment/>
    </xf>
    <xf numFmtId="2" fontId="5" fillId="0" borderId="0" xfId="15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 vertical="justify"/>
    </xf>
    <xf numFmtId="2" fontId="5" fillId="0" borderId="8" xfId="15" applyNumberFormat="1" applyFont="1" applyFill="1" applyBorder="1" applyAlignment="1">
      <alignment horizontal="right" vertical="justify"/>
    </xf>
    <xf numFmtId="2" fontId="5" fillId="0" borderId="7" xfId="15" applyNumberFormat="1" applyFont="1" applyFill="1" applyBorder="1" applyAlignment="1">
      <alignment horizontal="right" vertical="justify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2" fontId="12" fillId="0" borderId="0" xfId="15" applyNumberFormat="1" applyFont="1" applyFill="1" applyBorder="1" applyAlignment="1">
      <alignment/>
    </xf>
    <xf numFmtId="164" fontId="12" fillId="0" borderId="14" xfId="15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1" fontId="19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%202006\2006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3">
        <row r="6">
          <cell r="B6">
            <v>979.94</v>
          </cell>
          <cell r="C6">
            <v>2543.24</v>
          </cell>
        </row>
        <row r="7">
          <cell r="B7">
            <v>44.57</v>
          </cell>
          <cell r="C7">
            <v>264.63</v>
          </cell>
          <cell r="D7">
            <v>302.37</v>
          </cell>
        </row>
        <row r="8">
          <cell r="B8">
            <v>21</v>
          </cell>
        </row>
        <row r="9">
          <cell r="B9">
            <v>1567.04</v>
          </cell>
          <cell r="D9">
            <v>174.94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7.140625" style="34" customWidth="1"/>
    <col min="2" max="2" width="15.28125" style="138" customWidth="1"/>
    <col min="3" max="3" width="15.00390625" style="139" customWidth="1"/>
    <col min="4" max="4" width="15.7109375" style="140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22</v>
      </c>
      <c r="B1" s="2"/>
      <c r="C1" s="2"/>
      <c r="D1" s="98"/>
      <c r="E1" s="3"/>
      <c r="F1" s="4"/>
    </row>
    <row r="2" spans="1:6" s="5" customFormat="1" ht="28.5" thickBot="1">
      <c r="A2" s="6" t="s">
        <v>43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21</v>
      </c>
      <c r="B4" s="63"/>
      <c r="C4" s="63"/>
      <c r="D4" s="67"/>
      <c r="E4" s="18"/>
      <c r="G4" s="16"/>
    </row>
    <row r="5" spans="1:7" s="15" customFormat="1" ht="20.25">
      <c r="A5" s="61" t="s">
        <v>13</v>
      </c>
      <c r="B5" s="63"/>
      <c r="C5" s="63"/>
      <c r="D5" s="141">
        <f>'[1]Nov'!$B$6</f>
        <v>979.94</v>
      </c>
      <c r="E5" s="122">
        <f>D5/D7</f>
        <v>0.27814077055387465</v>
      </c>
      <c r="G5" s="16"/>
    </row>
    <row r="6" spans="1:7" s="15" customFormat="1" ht="21" thickBot="1">
      <c r="A6" s="61" t="s">
        <v>14</v>
      </c>
      <c r="B6" s="19"/>
      <c r="C6" s="19"/>
      <c r="D6" s="141">
        <f>'[1]Nov'!$C$6</f>
        <v>2543.24</v>
      </c>
      <c r="E6" s="122">
        <f>D6/D7</f>
        <v>0.7218592294461254</v>
      </c>
      <c r="G6" s="16"/>
    </row>
    <row r="7" spans="1:7" s="15" customFormat="1" ht="21" customHeight="1" thickBot="1">
      <c r="A7" s="94"/>
      <c r="B7" s="19"/>
      <c r="C7" s="19"/>
      <c r="D7" s="130">
        <f>SUM(D5:D6)</f>
        <v>3523.18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23</v>
      </c>
      <c r="B9" s="11"/>
      <c r="C9" s="12"/>
      <c r="D9" s="20"/>
      <c r="E9" s="14"/>
      <c r="G9" s="16"/>
    </row>
    <row r="10" spans="1:7" s="15" customFormat="1" ht="20.25">
      <c r="A10" s="35" t="s">
        <v>24</v>
      </c>
      <c r="B10" s="56"/>
      <c r="C10" s="57"/>
      <c r="D10" s="104">
        <f>'[1]Nov'!$C$7</f>
        <v>264.63</v>
      </c>
      <c r="E10" s="13"/>
      <c r="F10" s="15" t="s">
        <v>1</v>
      </c>
      <c r="G10" s="16"/>
    </row>
    <row r="11" spans="1:7" s="15" customFormat="1" ht="20.25">
      <c r="A11" s="35" t="s">
        <v>25</v>
      </c>
      <c r="B11" s="56"/>
      <c r="C11" s="57"/>
      <c r="D11" s="104">
        <f>'[1]Nov'!$D$7</f>
        <v>302.37</v>
      </c>
      <c r="E11" s="13"/>
      <c r="G11" s="16"/>
    </row>
    <row r="12" spans="1:7" s="15" customFormat="1" ht="20.25">
      <c r="A12" s="35" t="s">
        <v>26</v>
      </c>
      <c r="B12" s="56"/>
      <c r="C12" s="57"/>
      <c r="D12" s="105">
        <f>'[1]Nov'!$D$9</f>
        <v>174.94</v>
      </c>
      <c r="E12" s="13"/>
      <c r="G12" s="16"/>
    </row>
    <row r="13" spans="1:7" s="15" customFormat="1" ht="21" thickBot="1">
      <c r="A13" s="35"/>
      <c r="B13" s="56"/>
      <c r="C13" s="57"/>
      <c r="D13" s="131">
        <f>SUM(D10:D12)</f>
        <v>741.94</v>
      </c>
      <c r="E13" s="13"/>
      <c r="G13" s="16"/>
    </row>
    <row r="14" spans="1:7" s="15" customFormat="1" ht="21" thickBot="1">
      <c r="A14" s="106" t="s">
        <v>27</v>
      </c>
      <c r="B14" s="107"/>
      <c r="C14" s="119"/>
      <c r="D14" s="120"/>
      <c r="E14" s="13" t="s">
        <v>32</v>
      </c>
      <c r="G14" s="16"/>
    </row>
    <row r="15" spans="1:7" s="15" customFormat="1" ht="18">
      <c r="A15" s="36" t="s">
        <v>33</v>
      </c>
      <c r="B15" s="54"/>
      <c r="C15" s="54"/>
      <c r="D15" s="54">
        <v>21.61</v>
      </c>
      <c r="E15" s="54"/>
      <c r="G15" s="16"/>
    </row>
    <row r="16" spans="1:7" s="15" customFormat="1" ht="18">
      <c r="A16" s="36" t="s">
        <v>34</v>
      </c>
      <c r="B16" s="54"/>
      <c r="C16" s="54"/>
      <c r="D16" s="56">
        <f>0*9/2000</f>
        <v>0</v>
      </c>
      <c r="E16" s="56"/>
      <c r="G16" s="16"/>
    </row>
    <row r="17" spans="1:7" s="15" customFormat="1" ht="18">
      <c r="A17" s="36" t="s">
        <v>35</v>
      </c>
      <c r="B17" s="54"/>
      <c r="C17" s="54"/>
      <c r="D17" s="54">
        <v>0</v>
      </c>
      <c r="E17" s="54"/>
      <c r="G17" s="16"/>
    </row>
    <row r="18" spans="1:7" s="15" customFormat="1" ht="18">
      <c r="A18" s="36" t="s">
        <v>36</v>
      </c>
      <c r="B18" s="54"/>
      <c r="C18" s="54"/>
      <c r="D18" s="54">
        <v>9.13</v>
      </c>
      <c r="E18" s="54"/>
      <c r="G18" s="16"/>
    </row>
    <row r="19" spans="1:7" s="15" customFormat="1" ht="18">
      <c r="A19" s="36" t="s">
        <v>37</v>
      </c>
      <c r="B19" s="54"/>
      <c r="C19" s="54"/>
      <c r="D19" s="54">
        <v>31.58</v>
      </c>
      <c r="E19" s="54"/>
      <c r="G19" s="16"/>
    </row>
    <row r="20" spans="1:7" s="15" customFormat="1" ht="18">
      <c r="A20" s="36" t="s">
        <v>38</v>
      </c>
      <c r="B20" s="54"/>
      <c r="C20" s="54"/>
      <c r="D20" s="54">
        <v>9.79</v>
      </c>
      <c r="E20" s="54"/>
      <c r="G20" s="16"/>
    </row>
    <row r="21" spans="1:7" s="15" customFormat="1" ht="18">
      <c r="A21" s="36" t="s">
        <v>39</v>
      </c>
      <c r="B21" s="54"/>
      <c r="C21" s="54"/>
      <c r="D21" s="54">
        <f>0*0.004</f>
        <v>0</v>
      </c>
      <c r="E21" s="54"/>
      <c r="G21" s="16"/>
    </row>
    <row r="22" spans="1:7" s="15" customFormat="1" ht="18">
      <c r="A22" s="36" t="s">
        <v>40</v>
      </c>
      <c r="B22" s="54"/>
      <c r="C22" s="54"/>
      <c r="D22" s="54">
        <f>+(66)*0.01</f>
        <v>0.66</v>
      </c>
      <c r="E22" s="54"/>
      <c r="G22" s="16"/>
    </row>
    <row r="23" spans="1:7" s="15" customFormat="1" ht="18">
      <c r="A23" s="36" t="s">
        <v>41</v>
      </c>
      <c r="B23" s="54"/>
      <c r="C23" s="54"/>
      <c r="D23" s="54">
        <v>11.87</v>
      </c>
      <c r="E23" s="54"/>
      <c r="G23" s="16"/>
    </row>
    <row r="24" spans="1:7" s="15" customFormat="1" ht="18">
      <c r="A24" s="36" t="s">
        <v>44</v>
      </c>
      <c r="B24" s="54"/>
      <c r="C24" s="54"/>
      <c r="D24" s="56">
        <f>162603/2000</f>
        <v>81.3015</v>
      </c>
      <c r="E24" s="56"/>
      <c r="G24" s="16"/>
    </row>
    <row r="25" spans="1:7" s="15" customFormat="1" ht="18.75" thickBot="1">
      <c r="A25" s="36" t="s">
        <v>42</v>
      </c>
      <c r="B25" s="54"/>
      <c r="C25" s="54"/>
      <c r="D25" s="142">
        <f>0*9.5/2000</f>
        <v>0</v>
      </c>
      <c r="E25" s="142"/>
      <c r="G25" s="16"/>
    </row>
    <row r="26" spans="1:7" s="15" customFormat="1" ht="21.75" thickBot="1" thickTop="1">
      <c r="A26" s="58"/>
      <c r="B26" s="54"/>
      <c r="C26" s="59"/>
      <c r="D26" s="124">
        <f>SUM(D15:D25)</f>
        <v>165.94150000000002</v>
      </c>
      <c r="E26" s="17"/>
      <c r="G26" s="16"/>
    </row>
    <row r="27" spans="1:7" s="15" customFormat="1" ht="21" thickBot="1">
      <c r="A27" s="102" t="s">
        <v>28</v>
      </c>
      <c r="B27" s="60"/>
      <c r="C27" s="61"/>
      <c r="D27" s="62"/>
      <c r="E27" s="18"/>
      <c r="G27" s="16"/>
    </row>
    <row r="28" spans="1:7" s="15" customFormat="1" ht="20.25">
      <c r="A28" s="61" t="s">
        <v>4</v>
      </c>
      <c r="B28" s="63"/>
      <c r="C28" s="63" t="s">
        <v>1</v>
      </c>
      <c r="D28" s="64">
        <f>'[1]Nov'!$B$7</f>
        <v>44.57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'[1]Nov'!$B$9</f>
        <v>1567.04</v>
      </c>
      <c r="E29" s="18"/>
      <c r="G29" s="16"/>
    </row>
    <row r="30" spans="1:7" s="15" customFormat="1" ht="20.25">
      <c r="A30" s="61" t="s">
        <v>5</v>
      </c>
      <c r="B30" s="63"/>
      <c r="C30" s="63"/>
      <c r="D30" s="66">
        <f>'[1]Nov'!$B$8</f>
        <v>21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1632.61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29</v>
      </c>
      <c r="B33" s="68"/>
      <c r="C33" s="27"/>
      <c r="D33" s="132">
        <f>D13+D31+D26</f>
        <v>2540.4915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18</v>
      </c>
      <c r="B36" s="21"/>
      <c r="C36" s="21"/>
      <c r="D36" s="109">
        <f>B88</f>
        <v>6063.7215</v>
      </c>
      <c r="E36" s="23">
        <v>1</v>
      </c>
      <c r="G36" s="16"/>
    </row>
    <row r="37" spans="1:5" s="26" customFormat="1" ht="21" customHeight="1">
      <c r="A37" s="125" t="s">
        <v>30</v>
      </c>
      <c r="B37" s="24"/>
      <c r="C37" s="25"/>
      <c r="D37" s="133">
        <f>D33</f>
        <v>2540.4915</v>
      </c>
      <c r="E37" s="23">
        <f>D37/D36</f>
        <v>0.41896572921431174</v>
      </c>
    </row>
    <row r="38" spans="1:7" s="15" customFormat="1" ht="21" customHeight="1">
      <c r="A38" s="27" t="s">
        <v>31</v>
      </c>
      <c r="B38" s="28"/>
      <c r="C38" s="28"/>
      <c r="D38" s="134">
        <f>SUM(D36-D37)</f>
        <v>3523.2299999999996</v>
      </c>
      <c r="E38" s="23">
        <f>E36-E37</f>
        <v>0.5810342707856883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15</v>
      </c>
      <c r="B41" s="71"/>
      <c r="C41" s="72"/>
      <c r="D41" s="111"/>
      <c r="E41" s="73"/>
    </row>
    <row r="42" spans="1:5" ht="22.5">
      <c r="A42" s="126" t="s">
        <v>16</v>
      </c>
      <c r="B42" s="74"/>
      <c r="C42" s="75" t="s">
        <v>2</v>
      </c>
      <c r="D42" s="112" t="s">
        <v>7</v>
      </c>
      <c r="E42" s="55" t="s">
        <v>17</v>
      </c>
    </row>
    <row r="43" spans="1:5" ht="20.25">
      <c r="A43" s="76">
        <v>39051</v>
      </c>
      <c r="B43" s="77"/>
      <c r="C43" s="97">
        <v>1300</v>
      </c>
      <c r="D43" s="97">
        <v>600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6</v>
      </c>
      <c r="B45" s="63"/>
      <c r="C45" s="63"/>
      <c r="D45" s="114"/>
      <c r="E45" s="96">
        <f>(D10+D11+D28)*7%</f>
        <v>42.809900000000006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19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20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22</v>
      </c>
      <c r="B51" s="2"/>
      <c r="C51" s="2"/>
      <c r="D51" s="98"/>
      <c r="E51" s="3"/>
    </row>
    <row r="52" spans="1:5" ht="28.5" thickBot="1">
      <c r="A52" s="6" t="s">
        <v>45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5" t="s">
        <v>8</v>
      </c>
      <c r="B54" s="136" t="s">
        <v>0</v>
      </c>
      <c r="C54" s="137" t="s">
        <v>9</v>
      </c>
      <c r="D54" s="137" t="s">
        <v>10</v>
      </c>
      <c r="E54" s="137" t="s">
        <v>11</v>
      </c>
      <c r="F54" s="38"/>
    </row>
    <row r="55" spans="1:5" ht="18">
      <c r="A55" s="37">
        <v>39022</v>
      </c>
      <c r="B55" s="41">
        <v>488.99</v>
      </c>
      <c r="C55" s="42">
        <v>154</v>
      </c>
      <c r="D55" s="43">
        <v>20</v>
      </c>
      <c r="E55" s="93">
        <v>3</v>
      </c>
    </row>
    <row r="56" spans="1:5" ht="18">
      <c r="A56" s="37">
        <v>39023</v>
      </c>
      <c r="B56" s="41">
        <v>149.61</v>
      </c>
      <c r="C56" s="42">
        <v>60</v>
      </c>
      <c r="D56" s="43">
        <v>18</v>
      </c>
      <c r="E56" s="93">
        <v>3</v>
      </c>
    </row>
    <row r="57" spans="1:5" ht="18">
      <c r="A57" s="37">
        <v>39024</v>
      </c>
      <c r="B57" s="41">
        <v>137.85</v>
      </c>
      <c r="C57" s="42">
        <v>77</v>
      </c>
      <c r="D57" s="43">
        <v>17</v>
      </c>
      <c r="E57" s="45">
        <v>5</v>
      </c>
    </row>
    <row r="58" spans="1:5" ht="18">
      <c r="A58" s="37">
        <v>39025</v>
      </c>
      <c r="B58" s="41">
        <v>57.32</v>
      </c>
      <c r="C58" s="42">
        <v>116</v>
      </c>
      <c r="D58" s="43">
        <v>11</v>
      </c>
      <c r="E58" s="45">
        <v>0</v>
      </c>
    </row>
    <row r="59" spans="1:5" ht="18">
      <c r="A59" s="37">
        <v>39026</v>
      </c>
      <c r="B59" s="41">
        <v>43.21</v>
      </c>
      <c r="C59" s="42">
        <v>125</v>
      </c>
      <c r="D59" s="43">
        <v>4</v>
      </c>
      <c r="E59" s="93">
        <v>1</v>
      </c>
    </row>
    <row r="60" spans="1:5" ht="18">
      <c r="A60" s="37">
        <v>39027</v>
      </c>
      <c r="B60" s="41">
        <v>106.48</v>
      </c>
      <c r="C60" s="41">
        <v>0</v>
      </c>
      <c r="D60" s="93">
        <v>17</v>
      </c>
      <c r="E60" s="44">
        <v>0</v>
      </c>
    </row>
    <row r="61" spans="1:5" ht="18">
      <c r="A61" s="37">
        <v>39028</v>
      </c>
      <c r="B61" s="41">
        <v>397.65</v>
      </c>
      <c r="C61" s="95">
        <v>201</v>
      </c>
      <c r="D61" s="43">
        <v>25</v>
      </c>
      <c r="E61" s="93">
        <v>3</v>
      </c>
    </row>
    <row r="62" spans="1:5" ht="18">
      <c r="A62" s="37">
        <v>39029</v>
      </c>
      <c r="B62" s="41">
        <v>304.17</v>
      </c>
      <c r="C62" s="42">
        <v>166</v>
      </c>
      <c r="D62" s="43">
        <v>16</v>
      </c>
      <c r="E62" s="93">
        <v>2</v>
      </c>
    </row>
    <row r="63" spans="1:5" ht="18">
      <c r="A63" s="37">
        <v>39030</v>
      </c>
      <c r="B63" s="41">
        <v>556.79</v>
      </c>
      <c r="C63" s="42">
        <v>175</v>
      </c>
      <c r="D63" s="43">
        <v>29</v>
      </c>
      <c r="E63" s="45">
        <v>3</v>
      </c>
    </row>
    <row r="64" spans="1:5" ht="18">
      <c r="A64" s="37">
        <v>39031</v>
      </c>
      <c r="B64" s="41">
        <v>415.64</v>
      </c>
      <c r="C64" s="42">
        <v>177</v>
      </c>
      <c r="D64" s="43">
        <v>27</v>
      </c>
      <c r="E64" s="45">
        <v>8</v>
      </c>
    </row>
    <row r="65" spans="1:5" ht="18">
      <c r="A65" s="37">
        <v>39032</v>
      </c>
      <c r="B65" s="41">
        <v>40.33</v>
      </c>
      <c r="C65" s="42">
        <v>90</v>
      </c>
      <c r="D65" s="43">
        <v>2</v>
      </c>
      <c r="E65" s="45">
        <v>1</v>
      </c>
    </row>
    <row r="66" spans="1:5" ht="18">
      <c r="A66" s="37">
        <v>39033</v>
      </c>
      <c r="B66" s="41">
        <v>44.93</v>
      </c>
      <c r="C66" s="42">
        <v>148</v>
      </c>
      <c r="D66" s="93">
        <v>7</v>
      </c>
      <c r="E66" s="44">
        <v>0</v>
      </c>
    </row>
    <row r="67" spans="1:5" ht="18">
      <c r="A67" s="37">
        <v>39034</v>
      </c>
      <c r="B67" s="41">
        <v>158.36</v>
      </c>
      <c r="C67" s="41">
        <v>0</v>
      </c>
      <c r="D67" s="93">
        <v>25</v>
      </c>
      <c r="E67" s="93">
        <v>1</v>
      </c>
    </row>
    <row r="68" spans="1:5" ht="18">
      <c r="A68" s="37">
        <v>39035</v>
      </c>
      <c r="B68" s="41">
        <v>169.25</v>
      </c>
      <c r="C68" s="95">
        <v>96</v>
      </c>
      <c r="D68" s="43">
        <v>18</v>
      </c>
      <c r="E68" s="45">
        <v>2</v>
      </c>
    </row>
    <row r="69" spans="1:5" ht="18">
      <c r="A69" s="37">
        <v>39036</v>
      </c>
      <c r="B69" s="41">
        <v>192.33</v>
      </c>
      <c r="C69" s="42">
        <v>105</v>
      </c>
      <c r="D69" s="43">
        <v>20</v>
      </c>
      <c r="E69" s="45">
        <v>2</v>
      </c>
    </row>
    <row r="70" spans="1:5" ht="18">
      <c r="A70" s="37">
        <v>39037</v>
      </c>
      <c r="B70" s="44">
        <v>243.3</v>
      </c>
      <c r="C70" s="127">
        <v>115</v>
      </c>
      <c r="D70" s="46">
        <v>23</v>
      </c>
      <c r="E70" s="144">
        <v>1</v>
      </c>
    </row>
    <row r="71" spans="1:5" ht="18">
      <c r="A71" s="37">
        <v>39038</v>
      </c>
      <c r="B71" s="44">
        <v>155.07</v>
      </c>
      <c r="C71" s="46">
        <v>121</v>
      </c>
      <c r="D71" s="46">
        <v>20</v>
      </c>
      <c r="E71" s="45">
        <v>1</v>
      </c>
    </row>
    <row r="72" spans="1:5" ht="18">
      <c r="A72" s="37">
        <v>39039</v>
      </c>
      <c r="B72" s="44">
        <v>46.71</v>
      </c>
      <c r="C72" s="46">
        <v>128</v>
      </c>
      <c r="D72" s="46">
        <v>3</v>
      </c>
      <c r="E72" s="46">
        <v>0</v>
      </c>
    </row>
    <row r="73" spans="1:5" ht="18">
      <c r="A73" s="37">
        <v>39040</v>
      </c>
      <c r="B73" s="44">
        <v>64.77</v>
      </c>
      <c r="C73" s="46">
        <v>149</v>
      </c>
      <c r="D73" s="93">
        <v>6</v>
      </c>
      <c r="E73" s="44">
        <v>0</v>
      </c>
    </row>
    <row r="74" spans="1:5" ht="18">
      <c r="A74" s="37">
        <v>39041</v>
      </c>
      <c r="B74" s="44">
        <v>142.62</v>
      </c>
      <c r="C74" s="41">
        <v>0</v>
      </c>
      <c r="D74" s="93">
        <v>20</v>
      </c>
      <c r="E74" s="93">
        <v>2</v>
      </c>
    </row>
    <row r="75" spans="1:5" ht="18">
      <c r="A75" s="37">
        <v>39042</v>
      </c>
      <c r="B75" s="41">
        <v>247.26</v>
      </c>
      <c r="C75" s="93">
        <v>170</v>
      </c>
      <c r="D75" s="46">
        <v>24</v>
      </c>
      <c r="E75" s="93">
        <v>7</v>
      </c>
    </row>
    <row r="76" spans="1:5" ht="18">
      <c r="A76" s="37">
        <v>39043</v>
      </c>
      <c r="B76" s="44">
        <v>169.62</v>
      </c>
      <c r="C76" s="46">
        <v>131</v>
      </c>
      <c r="D76" s="46">
        <v>20</v>
      </c>
      <c r="E76" s="46">
        <v>3</v>
      </c>
    </row>
    <row r="77" spans="1:5" ht="18">
      <c r="A77" s="37">
        <v>39044</v>
      </c>
      <c r="B77" s="44">
        <v>31.22</v>
      </c>
      <c r="C77" s="41">
        <v>0</v>
      </c>
      <c r="D77" s="46">
        <v>3</v>
      </c>
      <c r="E77" s="46">
        <v>0</v>
      </c>
    </row>
    <row r="78" spans="1:5" ht="18">
      <c r="A78" s="37">
        <v>39045</v>
      </c>
      <c r="B78" s="41">
        <v>144.59</v>
      </c>
      <c r="C78" s="95">
        <v>85</v>
      </c>
      <c r="D78" s="46">
        <v>21</v>
      </c>
      <c r="E78" s="46">
        <v>3</v>
      </c>
    </row>
    <row r="79" spans="1:5" ht="18">
      <c r="A79" s="37">
        <v>39046</v>
      </c>
      <c r="B79" s="44">
        <v>31.07</v>
      </c>
      <c r="C79" s="46">
        <v>129</v>
      </c>
      <c r="D79" s="46">
        <v>1</v>
      </c>
      <c r="E79" s="46">
        <v>0</v>
      </c>
    </row>
    <row r="80" spans="1:5" ht="18">
      <c r="A80" s="37">
        <v>39047</v>
      </c>
      <c r="B80" s="44">
        <v>11.81</v>
      </c>
      <c r="C80" s="46">
        <v>68</v>
      </c>
      <c r="D80" s="44">
        <v>0</v>
      </c>
      <c r="E80" s="44">
        <v>0</v>
      </c>
    </row>
    <row r="81" spans="1:5" ht="18">
      <c r="A81" s="37">
        <v>39048</v>
      </c>
      <c r="B81" s="44">
        <v>150.48</v>
      </c>
      <c r="C81" s="41">
        <v>0</v>
      </c>
      <c r="D81" s="93">
        <v>22</v>
      </c>
      <c r="E81" s="93">
        <v>3</v>
      </c>
    </row>
    <row r="82" spans="1:5" ht="18">
      <c r="A82" s="37">
        <v>39049</v>
      </c>
      <c r="B82" s="41">
        <v>249.37</v>
      </c>
      <c r="C82" s="93">
        <v>124</v>
      </c>
      <c r="D82" s="46">
        <v>30</v>
      </c>
      <c r="E82" s="46">
        <v>1</v>
      </c>
    </row>
    <row r="83" spans="1:5" ht="18">
      <c r="A83" s="37">
        <v>39050</v>
      </c>
      <c r="B83" s="44">
        <v>516.79</v>
      </c>
      <c r="C83" s="46">
        <v>148</v>
      </c>
      <c r="D83" s="46">
        <v>23</v>
      </c>
      <c r="E83" s="46">
        <v>8</v>
      </c>
    </row>
    <row r="84" spans="1:5" ht="18">
      <c r="A84" s="37">
        <v>39051</v>
      </c>
      <c r="B84" s="44">
        <v>430.19</v>
      </c>
      <c r="C84" s="46">
        <v>172</v>
      </c>
      <c r="D84" s="46">
        <v>27</v>
      </c>
      <c r="E84" s="46">
        <v>1</v>
      </c>
    </row>
    <row r="85" spans="1:5" ht="18">
      <c r="A85" s="37" t="s">
        <v>1</v>
      </c>
      <c r="B85" s="129"/>
      <c r="C85" s="47"/>
      <c r="D85" s="47"/>
      <c r="E85" s="47"/>
    </row>
    <row r="86" spans="1:5" ht="18">
      <c r="A86" s="48" t="s">
        <v>12</v>
      </c>
      <c r="B86" s="44">
        <f>SUM(B55:B85)</f>
        <v>5897.78</v>
      </c>
      <c r="C86" s="46">
        <f>SUM(C55:C85)</f>
        <v>3230</v>
      </c>
      <c r="D86" s="46">
        <f>SUM(D55:D85)</f>
        <v>499</v>
      </c>
      <c r="E86" s="46">
        <f>SUM(E55:E85)</f>
        <v>64</v>
      </c>
    </row>
    <row r="87" spans="1:5" ht="18">
      <c r="A87" s="49"/>
      <c r="B87" s="128">
        <f>D26</f>
        <v>165.94150000000002</v>
      </c>
      <c r="C87" s="50"/>
      <c r="D87" s="117"/>
      <c r="E87" s="10"/>
    </row>
    <row r="88" spans="1:6" ht="16.5" customHeight="1">
      <c r="A88" s="9"/>
      <c r="B88" s="143">
        <f>SUM(B86:B87)</f>
        <v>6063.7215</v>
      </c>
      <c r="C88" s="91"/>
      <c r="D88" s="116"/>
      <c r="E88" s="9"/>
      <c r="F88" s="34" t="s">
        <v>1</v>
      </c>
    </row>
    <row r="89" spans="1:5" ht="20.25">
      <c r="A89" s="51"/>
      <c r="B89" s="52"/>
      <c r="C89" s="53"/>
      <c r="D89" s="118"/>
      <c r="E89" s="51"/>
    </row>
    <row r="90" spans="1:5" ht="20.25">
      <c r="A90" s="51"/>
      <c r="B90" s="52"/>
      <c r="C90" s="53"/>
      <c r="D90" s="118"/>
      <c r="E90" s="51"/>
    </row>
    <row r="91" spans="1:5" ht="20.25">
      <c r="A91" s="51"/>
      <c r="B91" s="52"/>
      <c r="C91" s="53"/>
      <c r="D91" s="118"/>
      <c r="E91" s="51"/>
    </row>
    <row r="92" spans="1:5" ht="20.25">
      <c r="A92" s="51"/>
      <c r="B92" s="52"/>
      <c r="C92" s="53"/>
      <c r="D92" s="118"/>
      <c r="E92" s="51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2006-12-08T21:36:08Z</cp:lastPrinted>
  <dcterms:created xsi:type="dcterms:W3CDTF">2005-03-11T00:18:31Z</dcterms:created>
  <dcterms:modified xsi:type="dcterms:W3CDTF">2006-12-26T18:48:54Z</dcterms:modified>
  <cp:category/>
  <cp:version/>
  <cp:contentType/>
  <cp:contentStatus/>
</cp:coreProperties>
</file>