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nd Quarter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<sst xmlns="http://schemas.openxmlformats.org/spreadsheetml/2006/main" count="48" uniqueCount="39">
  <si>
    <t xml:space="preserve">CLOVER FLAT LANDFILL </t>
  </si>
  <si>
    <t>CUSTOMERS BY ORIGINS</t>
  </si>
  <si>
    <t>SECOND QUARTER 2006</t>
  </si>
  <si>
    <t xml:space="preserve">APRIL </t>
  </si>
  <si>
    <t>MAY</t>
  </si>
  <si>
    <t>JUNE</t>
  </si>
  <si>
    <t xml:space="preserve">SECOND  QUARTER TOTALS </t>
  </si>
  <si>
    <t>ORIGIN</t>
  </si>
  <si>
    <t>CUSTOMERS</t>
  </si>
  <si>
    <t>%</t>
  </si>
  <si>
    <t>TONS</t>
  </si>
  <si>
    <t>ADC TONS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</si>
  <si>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</si>
  <si>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</si>
  <si>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</si>
  <si>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</si>
  <si>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</si>
  <si>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</si>
  <si>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</si>
  <si>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</si>
  <si>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</si>
  <si>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AMERICAN CANYON</t>
  </si>
  <si>
    <t>CITY OF NAPA</t>
  </si>
  <si>
    <t>NAPA COUNTY SUBTOTAL</t>
  </si>
  <si>
    <t>CLEARLAKE</t>
  </si>
  <si>
    <t>COBB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</si>
  <si>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</si>
  <si>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</si>
  <si>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</si>
  <si>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</si>
  <si>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</si>
  <si>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</si>
  <si>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</si>
  <si>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</si>
  <si>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</si>
  <si>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</si>
  <si>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</si>
  <si>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</si>
  <si>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REV 3/9/06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</si>
</sst>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color indexed="10"/>
      <name val="Arial"/>
      <family val="2"/>
    </font>
    <font>
      <b/>
      <u val="single"/>
      <sz val="18"/>
      <color indexed="10"/>
      <name val="Copperplate Gothic Bold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0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VA\CFL\2006\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4">
          <cell r="E34">
            <v>49.0245</v>
          </cell>
        </row>
      </sheetData>
      <sheetData sheetId="1">
        <row r="31">
          <cell r="E31">
            <v>3169.51</v>
          </cell>
        </row>
        <row r="34">
          <cell r="E34">
            <v>38.7653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</sheetNames>
    <sheetDataSet>
      <sheetData sheetId="3">
        <row r="7">
          <cell r="D7">
            <v>2964.14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E13">
      <selection activeCell="A45" sqref="A1:H45"/>
    </sheetView>
  </sheetViews>
  <sheetFormatPr defaultColWidth="9.140625" defaultRowHeight="12.75"/>
  <cols>
    <col min="1" max="1" width="46.28125" style="0" customWidth="1"/>
    <col min="2" max="2" width="16.28125" style="0" customWidth="1"/>
    <col min="3" max="3" width="13.7109375" style="0" customWidth="1"/>
    <col min="4" max="4" width="12.00390625" style="0" customWidth="1"/>
    <col min="5" max="5" width="1.421875" style="0" customWidth="1"/>
    <col min="6" max="6" width="15.421875" style="0" customWidth="1"/>
    <col min="7" max="7" width="14.28125" style="0" customWidth="1"/>
    <col min="8" max="8" width="13.8515625" style="0" customWidth="1"/>
    <col min="9" max="9" width="1.7109375" style="0" hidden="1" customWidth="1"/>
    <col min="10" max="10" width="16.00390625" style="0" hidden="1" customWidth="1"/>
    <col min="11" max="11" width="13.7109375" style="0" hidden="1" customWidth="1"/>
    <col min="12" max="12" width="12.8515625" style="0" hidden="1" customWidth="1"/>
    <col min="13" max="13" width="1.8515625" style="0" hidden="1" customWidth="1"/>
    <col min="14" max="14" width="14.00390625" style="0" hidden="1" customWidth="1"/>
    <col min="15" max="15" width="13.7109375" style="0" hidden="1" customWidth="1"/>
    <col min="16" max="16" width="12.8515625" style="0" hidden="1" customWidth="1"/>
    <col min="17" max="17" width="15.28125" style="0" hidden="1" customWidth="1"/>
  </cols>
  <sheetData>
    <row r="1" spans="1:3" s="2" customFormat="1" ht="24">
      <c r="A1" s="1" t="s">
        <v>0</v>
      </c>
      <c r="B1" s="1"/>
      <c r="C1" s="1"/>
    </row>
    <row r="2" spans="1:3" s="2" customFormat="1" ht="24">
      <c r="A2" s="1" t="s">
        <v>1</v>
      </c>
      <c r="B2" s="1"/>
      <c r="C2" s="1"/>
    </row>
    <row r="3" spans="1:3" s="4" customFormat="1" ht="22.5">
      <c r="A3" s="3" t="s">
        <v>2</v>
      </c>
      <c r="B3" s="3"/>
      <c r="C3" s="3"/>
    </row>
    <row r="4" spans="1:3" s="7" customFormat="1" ht="22.5">
      <c r="A4" s="5"/>
      <c r="B4" s="6"/>
      <c r="C4" s="6"/>
    </row>
    <row r="5" spans="1:17" s="7" customFormat="1" ht="23.25" thickBot="1">
      <c r="A5" s="6"/>
      <c r="B5" s="8" t="s">
        <v>3</v>
      </c>
      <c r="C5" s="8"/>
      <c r="D5" s="8"/>
      <c r="F5" s="9" t="s">
        <v>4</v>
      </c>
      <c r="G5" s="9"/>
      <c r="H5" s="9"/>
      <c r="J5" s="9" t="s">
        <v>5</v>
      </c>
      <c r="K5" s="9"/>
      <c r="L5" s="9"/>
      <c r="N5" s="9" t="s">
        <v>6</v>
      </c>
      <c r="O5" s="9"/>
      <c r="P5" s="9"/>
      <c r="Q5" s="9"/>
    </row>
    <row r="6" ht="13.5" thickTop="1"/>
    <row r="7" spans="1:17" s="13" customFormat="1" ht="23.25" thickBot="1">
      <c r="A7" s="10" t="s">
        <v>7</v>
      </c>
      <c r="B7" s="11" t="s">
        <v>8</v>
      </c>
      <c r="C7" s="12" t="s">
        <v>9</v>
      </c>
      <c r="D7" s="12" t="s">
        <v>10</v>
      </c>
      <c r="F7" s="11" t="s">
        <v>8</v>
      </c>
      <c r="G7" s="12" t="s">
        <v>9</v>
      </c>
      <c r="H7" s="11" t="s">
        <v>10</v>
      </c>
      <c r="J7" s="11" t="s">
        <v>8</v>
      </c>
      <c r="K7" s="12" t="s">
        <v>9</v>
      </c>
      <c r="L7" s="11" t="s">
        <v>10</v>
      </c>
      <c r="N7" s="11" t="s">
        <v>8</v>
      </c>
      <c r="O7" s="12" t="s">
        <v>9</v>
      </c>
      <c r="P7" s="12" t="s">
        <v>10</v>
      </c>
      <c r="Q7" s="12" t="s">
        <v>11</v>
      </c>
    </row>
    <row r="8" ht="13.5" thickTop="1"/>
    <row r="9" spans="1:17" ht="18">
      <c r="A9" s="14" t="s">
        <v>12</v>
      </c>
      <c r="B9" s="14">
        <v>1463</v>
      </c>
      <c r="C9" s="15">
        <f>SUM(B9/B42)</f>
        <v>0.548145372798801</v>
      </c>
      <c r="D9" s="16">
        <f aca="true" t="shared" si="0" ref="D9:D16">C9*D$42</f>
        <v>1624.779625327838</v>
      </c>
      <c r="F9" s="14">
        <v>2034</v>
      </c>
      <c r="G9" s="15">
        <f>SUM(F9/F42)</f>
        <v>0.5823074720870312</v>
      </c>
      <c r="H9" s="16">
        <f aca="true" t="shared" si="1" ref="H9:H16">G9*H$42</f>
        <v>1845.6293558545663</v>
      </c>
      <c r="J9" s="14">
        <v>0</v>
      </c>
      <c r="K9" s="15" t="e">
        <f>SUM(J9/J42)</f>
        <v>#DIV/0!</v>
      </c>
      <c r="L9" s="17" t="e">
        <f aca="true" t="shared" si="2" ref="L9:L16">K9*L$42</f>
        <v>#DIV/0!</v>
      </c>
      <c r="N9" s="14">
        <f aca="true" t="shared" si="3" ref="N9:N17">SUM(B9+F9+J9)</f>
        <v>3497</v>
      </c>
      <c r="O9" s="15">
        <f>SUM(N9/N42)</f>
        <v>0.5675105485232067</v>
      </c>
      <c r="P9" s="16">
        <f aca="true" t="shared" si="4" ref="P9:P16">O9*P$42</f>
        <v>3480.9110759493665</v>
      </c>
      <c r="Q9" s="16">
        <f aca="true" t="shared" si="5" ref="Q9:Q16">O9*Q$18</f>
        <v>49.82163755274262</v>
      </c>
    </row>
    <row r="10" spans="1:17" ht="18">
      <c r="A10" s="14" t="s">
        <v>13</v>
      </c>
      <c r="B10" s="14">
        <v>577</v>
      </c>
      <c r="C10" s="15">
        <f>SUM(B10/B42)</f>
        <v>0.21618583739228175</v>
      </c>
      <c r="D10" s="16">
        <f t="shared" si="0"/>
        <v>640.8050880479581</v>
      </c>
      <c r="F10" s="14">
        <v>691</v>
      </c>
      <c r="G10" s="15">
        <f>SUM(F10/F42)</f>
        <v>0.19782421986830803</v>
      </c>
      <c r="H10" s="16">
        <f t="shared" si="1"/>
        <v>627.005843114801</v>
      </c>
      <c r="J10" s="14">
        <v>0</v>
      </c>
      <c r="K10" s="15" t="e">
        <f>SUM(J10/J42)</f>
        <v>#DIV/0!</v>
      </c>
      <c r="L10" s="17" t="e">
        <f t="shared" si="2"/>
        <v>#DIV/0!</v>
      </c>
      <c r="N10" s="14">
        <f t="shared" si="3"/>
        <v>1268</v>
      </c>
      <c r="O10" s="15">
        <f>SUM(N10/N42)</f>
        <v>0.20577734501785136</v>
      </c>
      <c r="P10" s="16">
        <f t="shared" si="4"/>
        <v>1262.166212268744</v>
      </c>
      <c r="Q10" s="16">
        <f t="shared" si="5"/>
        <v>18.06515196364817</v>
      </c>
    </row>
    <row r="11" spans="1:17" ht="18">
      <c r="A11" s="18" t="s">
        <v>14</v>
      </c>
      <c r="B11" s="14">
        <v>268</v>
      </c>
      <c r="C11" s="15">
        <f>SUM(B11/B42)</f>
        <v>0.1004121393780442</v>
      </c>
      <c r="D11" s="16">
        <f t="shared" si="0"/>
        <v>297.6356388160359</v>
      </c>
      <c r="F11" s="14">
        <v>385</v>
      </c>
      <c r="G11" s="15">
        <f>SUM(F11/F42)</f>
        <v>0.11022044088176353</v>
      </c>
      <c r="H11" s="16">
        <f t="shared" si="1"/>
        <v>349.3447895791583</v>
      </c>
      <c r="J11" s="14">
        <v>0</v>
      </c>
      <c r="K11" s="15" t="e">
        <f>SUM(J11/J42)</f>
        <v>#DIV/0!</v>
      </c>
      <c r="L11" s="17" t="e">
        <f t="shared" si="2"/>
        <v>#DIV/0!</v>
      </c>
      <c r="N11" s="14">
        <f t="shared" si="3"/>
        <v>653</v>
      </c>
      <c r="O11" s="15">
        <f>SUM(N11/N42)</f>
        <v>0.10597208698474521</v>
      </c>
      <c r="P11" s="16">
        <f t="shared" si="4"/>
        <v>649.9956913339824</v>
      </c>
      <c r="Q11" s="16">
        <f t="shared" si="5"/>
        <v>9.303268321973386</v>
      </c>
    </row>
    <row r="12" spans="1:17" ht="18">
      <c r="A12" s="18" t="s">
        <v>15</v>
      </c>
      <c r="B12" s="14">
        <v>85</v>
      </c>
      <c r="C12" s="15">
        <f>SUM(B12/B42)</f>
        <v>0.03184713375796178</v>
      </c>
      <c r="D12" s="16">
        <f t="shared" si="0"/>
        <v>94.39936305732483</v>
      </c>
      <c r="F12" s="14">
        <v>99</v>
      </c>
      <c r="G12" s="15">
        <f>SUM(F12/F42)</f>
        <v>0.02834239908388205</v>
      </c>
      <c r="H12" s="16">
        <f t="shared" si="1"/>
        <v>89.831517320355</v>
      </c>
      <c r="J12" s="14">
        <v>0</v>
      </c>
      <c r="K12" s="15" t="e">
        <f>SUM(J12/J42)</f>
        <v>#DIV/0!</v>
      </c>
      <c r="L12" s="17" t="e">
        <f t="shared" si="2"/>
        <v>#DIV/0!</v>
      </c>
      <c r="N12" s="14">
        <f t="shared" si="3"/>
        <v>184</v>
      </c>
      <c r="O12" s="15">
        <f>SUM(N12/N42)</f>
        <v>0.029860434923726063</v>
      </c>
      <c r="P12" s="16">
        <f t="shared" si="4"/>
        <v>183.15345666991234</v>
      </c>
      <c r="Q12" s="16">
        <f t="shared" si="5"/>
        <v>2.6214416098669266</v>
      </c>
    </row>
    <row r="13" spans="1:17" ht="18">
      <c r="A13" s="18" t="s">
        <v>16</v>
      </c>
      <c r="B13" s="14">
        <v>55</v>
      </c>
      <c r="C13" s="15">
        <f>SUM(B13/B42)</f>
        <v>0.020606968902210566</v>
      </c>
      <c r="D13" s="16">
        <f t="shared" si="0"/>
        <v>61.081940801798424</v>
      </c>
      <c r="F13" s="14">
        <v>58</v>
      </c>
      <c r="G13" s="15">
        <f>SUM(F13/F42)</f>
        <v>0.01660463784712282</v>
      </c>
      <c r="H13" s="16">
        <f t="shared" si="1"/>
        <v>52.628565702834244</v>
      </c>
      <c r="J13" s="14">
        <v>0</v>
      </c>
      <c r="K13" s="15" t="e">
        <f>SUM(J13/J42)</f>
        <v>#DIV/0!</v>
      </c>
      <c r="L13" s="17" t="e">
        <f t="shared" si="2"/>
        <v>#DIV/0!</v>
      </c>
      <c r="N13" s="14">
        <f t="shared" si="3"/>
        <v>113</v>
      </c>
      <c r="O13" s="15">
        <f>SUM(N13/N42)</f>
        <v>0.01833820188250568</v>
      </c>
      <c r="P13" s="16">
        <f t="shared" si="4"/>
        <v>112.48011197663097</v>
      </c>
      <c r="Q13" s="16">
        <f t="shared" si="5"/>
        <v>1.6099070756247975</v>
      </c>
    </row>
    <row r="14" spans="1:17" ht="18">
      <c r="A14" s="14" t="s">
        <v>17</v>
      </c>
      <c r="B14" s="14">
        <v>53</v>
      </c>
      <c r="C14" s="15">
        <f>SUM(B14/B42)</f>
        <v>0.01985762457849382</v>
      </c>
      <c r="D14" s="16">
        <f t="shared" si="0"/>
        <v>58.86077931809667</v>
      </c>
      <c r="F14" s="14">
        <v>39</v>
      </c>
      <c r="G14" s="15">
        <f>SUM(F14/F42)</f>
        <v>0.011165187517892928</v>
      </c>
      <c r="H14" s="16">
        <f t="shared" si="1"/>
        <v>35.38817348983682</v>
      </c>
      <c r="J14" s="14">
        <v>0</v>
      </c>
      <c r="K14" s="15" t="e">
        <f>SUM(J14/J42)</f>
        <v>#DIV/0!</v>
      </c>
      <c r="L14" s="17" t="e">
        <f t="shared" si="2"/>
        <v>#DIV/0!</v>
      </c>
      <c r="N14" s="14">
        <f t="shared" si="3"/>
        <v>92</v>
      </c>
      <c r="O14" s="15">
        <f>SUM(N14/N42)</f>
        <v>0.014930217461863031</v>
      </c>
      <c r="P14" s="16">
        <f t="shared" si="4"/>
        <v>91.57672833495617</v>
      </c>
      <c r="Q14" s="16">
        <f t="shared" si="5"/>
        <v>1.3107208049334633</v>
      </c>
    </row>
    <row r="15" spans="1:17" ht="18">
      <c r="A15" s="18" t="s">
        <v>18</v>
      </c>
      <c r="B15" s="14">
        <v>21</v>
      </c>
      <c r="C15" s="15">
        <f>SUM(B15/B42)</f>
        <v>0.007868115399025852</v>
      </c>
      <c r="D15" s="16">
        <f t="shared" si="0"/>
        <v>23.322195578868488</v>
      </c>
      <c r="F15" s="14">
        <v>19</v>
      </c>
      <c r="G15" s="15">
        <f>SUM(F15/F42)</f>
        <v>0.005439450329229888</v>
      </c>
      <c r="H15" s="16">
        <f t="shared" si="1"/>
        <v>17.240392212997424</v>
      </c>
      <c r="J15" s="14">
        <v>0</v>
      </c>
      <c r="K15" s="15" t="e">
        <f>SUM(J15/J42)</f>
        <v>#DIV/0!</v>
      </c>
      <c r="L15" s="17" t="e">
        <f t="shared" si="2"/>
        <v>#DIV/0!</v>
      </c>
      <c r="N15" s="14">
        <f t="shared" si="3"/>
        <v>40</v>
      </c>
      <c r="O15" s="15">
        <f>SUM(N15/N42)</f>
        <v>0.006491398896462187</v>
      </c>
      <c r="P15" s="16">
        <f t="shared" si="4"/>
        <v>39.81596884128529</v>
      </c>
      <c r="Q15" s="16">
        <f t="shared" si="5"/>
        <v>0.5698786108406362</v>
      </c>
    </row>
    <row r="16" spans="1:17" ht="18">
      <c r="A16" s="18" t="s">
        <v>19</v>
      </c>
      <c r="B16" s="14">
        <v>19</v>
      </c>
      <c r="C16" s="15">
        <f>SUM(B16/B42)</f>
        <v>0.007118771075309105</v>
      </c>
      <c r="D16" s="16">
        <f t="shared" si="0"/>
        <v>21.101034095166728</v>
      </c>
      <c r="F16" s="14">
        <v>13</v>
      </c>
      <c r="G16" s="15">
        <f>SUM(F16/F42)</f>
        <v>0.0037217291726309764</v>
      </c>
      <c r="H16" s="16">
        <f t="shared" si="1"/>
        <v>11.796057829945607</v>
      </c>
      <c r="J16" s="14">
        <v>0</v>
      </c>
      <c r="K16" s="15" t="e">
        <f>SUM(J16/J42)</f>
        <v>#DIV/0!</v>
      </c>
      <c r="L16" s="17" t="e">
        <f t="shared" si="2"/>
        <v>#DIV/0!</v>
      </c>
      <c r="N16" s="14">
        <f t="shared" si="3"/>
        <v>32</v>
      </c>
      <c r="O16" s="15">
        <f>SUM(N16/N42)</f>
        <v>0.00519311911716975</v>
      </c>
      <c r="P16" s="16">
        <f t="shared" si="4"/>
        <v>31.852775073028234</v>
      </c>
      <c r="Q16" s="16">
        <f t="shared" si="5"/>
        <v>0.455902888672509</v>
      </c>
    </row>
    <row r="17" spans="1:16" ht="18">
      <c r="A17" s="18"/>
      <c r="B17" s="14"/>
      <c r="C17" s="15"/>
      <c r="D17" s="16"/>
      <c r="F17" s="14"/>
      <c r="G17" s="15"/>
      <c r="H17" s="16"/>
      <c r="J17" s="14"/>
      <c r="K17" s="15"/>
      <c r="L17" s="17"/>
      <c r="N17" s="14">
        <f t="shared" si="3"/>
        <v>0</v>
      </c>
      <c r="O17" s="15"/>
      <c r="P17" s="16"/>
    </row>
    <row r="18" spans="1:17" ht="18">
      <c r="A18" s="19" t="s">
        <v>20</v>
      </c>
      <c r="B18" s="20">
        <f>SUM(B9:B17)</f>
        <v>2541</v>
      </c>
      <c r="C18" s="15">
        <f>SUM(B18/B42)</f>
        <v>0.9520419632821281</v>
      </c>
      <c r="D18" s="16">
        <f>SUM(D9:D17)</f>
        <v>2821.985665043087</v>
      </c>
      <c r="F18" s="20">
        <f>SUM(F9:F17)</f>
        <v>3338</v>
      </c>
      <c r="G18" s="15">
        <f>SUM(F18/F42)</f>
        <v>0.9556255367878614</v>
      </c>
      <c r="H18" s="16">
        <f>SUM(H9:H17)</f>
        <v>3028.864695104495</v>
      </c>
      <c r="J18" s="20">
        <f>SUM(J9:J17)</f>
        <v>0</v>
      </c>
      <c r="K18" s="15" t="e">
        <f>SUM(J18/J42)</f>
        <v>#DIV/0!</v>
      </c>
      <c r="L18" s="17" t="e">
        <f>SUM(L9:L17)</f>
        <v>#DIV/0!</v>
      </c>
      <c r="N18" s="20">
        <f>SUM(N9:N17)</f>
        <v>5879</v>
      </c>
      <c r="O18" s="15">
        <f>SUM(N18/N42)</f>
        <v>0.95407335280753</v>
      </c>
      <c r="P18" s="16">
        <f>SUM(P9:P17)</f>
        <v>5851.952020447905</v>
      </c>
      <c r="Q18" s="16">
        <f>'[1]Jan'!$E$34+'[1]Feb'!$E$34</f>
        <v>87.78980000000001</v>
      </c>
    </row>
    <row r="19" spans="1:16" ht="18">
      <c r="A19" s="18"/>
      <c r="B19" s="14"/>
      <c r="C19" s="15"/>
      <c r="D19" s="16"/>
      <c r="F19" s="14"/>
      <c r="G19" s="15"/>
      <c r="H19" s="16"/>
      <c r="J19" s="14"/>
      <c r="K19" s="15"/>
      <c r="L19" s="17"/>
      <c r="N19" s="14"/>
      <c r="O19" s="15"/>
      <c r="P19" s="16"/>
    </row>
    <row r="20" spans="1:16" ht="18">
      <c r="A20" s="14" t="s">
        <v>21</v>
      </c>
      <c r="B20" s="14">
        <v>2</v>
      </c>
      <c r="C20" s="15">
        <f>SUM(B20/B42)</f>
        <v>0.0007493443237167478</v>
      </c>
      <c r="D20" s="16">
        <f>C20*D$42</f>
        <v>2.221161483701761</v>
      </c>
      <c r="F20" s="14">
        <v>1</v>
      </c>
      <c r="G20" s="15">
        <f>SUM(F20/F42)</f>
        <v>0.000286286859433152</v>
      </c>
      <c r="H20" s="16">
        <f>G20*H$42</f>
        <v>0.9073890638419696</v>
      </c>
      <c r="J20" s="14">
        <v>0</v>
      </c>
      <c r="K20" s="15" t="e">
        <f>SUM(J20/J42)</f>
        <v>#DIV/0!</v>
      </c>
      <c r="L20" s="17" t="e">
        <f>K20*L$42</f>
        <v>#DIV/0!</v>
      </c>
      <c r="N20" s="14">
        <f>SUM(B20+F20+J20)</f>
        <v>3</v>
      </c>
      <c r="O20" s="15">
        <f>SUM(N20/N42)</f>
        <v>0.0004868549172346641</v>
      </c>
      <c r="P20" s="16">
        <f>O20*P$42</f>
        <v>2.986197663096397</v>
      </c>
    </row>
    <row r="21" spans="1:16" ht="18">
      <c r="A21" s="14" t="s">
        <v>22</v>
      </c>
      <c r="B21" s="14">
        <v>105</v>
      </c>
      <c r="C21" s="15">
        <f>SUM(B21/B42)</f>
        <v>0.03934057699512926</v>
      </c>
      <c r="D21" s="16">
        <f>C21*D$42</f>
        <v>116.61097789434244</v>
      </c>
      <c r="F21" s="14">
        <v>132</v>
      </c>
      <c r="G21" s="15">
        <f>SUM(F21/F42)</f>
        <v>0.03778986544517607</v>
      </c>
      <c r="H21" s="16">
        <f>G21*H$42</f>
        <v>119.77535642714001</v>
      </c>
      <c r="J21" s="14">
        <v>0</v>
      </c>
      <c r="K21" s="15" t="e">
        <f>SUM(J21/J42)</f>
        <v>#DIV/0!</v>
      </c>
      <c r="L21" s="17" t="e">
        <f>K21*L$42</f>
        <v>#DIV/0!</v>
      </c>
      <c r="N21" s="14">
        <f>SUM(B21+F21+J21)</f>
        <v>237</v>
      </c>
      <c r="O21" s="15">
        <f>SUM(N21/N42)</f>
        <v>0.038461538461538464</v>
      </c>
      <c r="P21" s="16">
        <f>O21*P$42</f>
        <v>235.9096153846154</v>
      </c>
    </row>
    <row r="22" spans="1:16" ht="18">
      <c r="A22" s="14"/>
      <c r="B22" s="14"/>
      <c r="C22" s="15"/>
      <c r="D22" s="16"/>
      <c r="F22" s="14"/>
      <c r="G22" s="15"/>
      <c r="H22" s="16"/>
      <c r="J22" s="14"/>
      <c r="K22" s="15"/>
      <c r="L22" s="17"/>
      <c r="N22" s="14"/>
      <c r="O22" s="15"/>
      <c r="P22" s="16"/>
    </row>
    <row r="23" spans="1:16" ht="18">
      <c r="A23" s="14" t="s">
        <v>23</v>
      </c>
      <c r="B23" s="14">
        <f>SUM(B20:B22)</f>
        <v>107</v>
      </c>
      <c r="C23" s="15">
        <f>SUM(B23/B42)</f>
        <v>0.04008992131884601</v>
      </c>
      <c r="D23" s="16">
        <f>SUM(D20:D22)</f>
        <v>118.8321393780442</v>
      </c>
      <c r="F23" s="14">
        <f>SUM(F20:F22)</f>
        <v>133</v>
      </c>
      <c r="G23" s="15">
        <f>SUM(F23/F42)</f>
        <v>0.03807615230460922</v>
      </c>
      <c r="H23" s="16">
        <f>SUM(H20:H22)</f>
        <v>120.68274549098199</v>
      </c>
      <c r="J23" s="14">
        <f>SUM(J20:J22)</f>
        <v>0</v>
      </c>
      <c r="K23" s="15" t="e">
        <f>SUM(J23/J42)</f>
        <v>#DIV/0!</v>
      </c>
      <c r="L23" s="17" t="e">
        <f>SUM(L20:L22)</f>
        <v>#DIV/0!</v>
      </c>
      <c r="N23" s="14">
        <f>SUM(N20:N22)</f>
        <v>240</v>
      </c>
      <c r="O23" s="15">
        <f>SUM(N23/N42)</f>
        <v>0.03894839337877313</v>
      </c>
      <c r="P23" s="16">
        <f>SUM(P20:P22)</f>
        <v>238.89581304771178</v>
      </c>
    </row>
    <row r="24" spans="1:16" ht="18">
      <c r="A24" s="14"/>
      <c r="B24" s="14"/>
      <c r="C24" s="15"/>
      <c r="D24" s="16"/>
      <c r="F24" s="14"/>
      <c r="G24" s="15"/>
      <c r="H24" s="16"/>
      <c r="J24" s="14"/>
      <c r="K24" s="15"/>
      <c r="L24" s="17"/>
      <c r="N24" s="14"/>
      <c r="O24" s="15"/>
      <c r="P24" s="16"/>
    </row>
    <row r="25" spans="1:16" ht="18">
      <c r="A25" s="14" t="s">
        <v>24</v>
      </c>
      <c r="B25" s="14">
        <v>1</v>
      </c>
      <c r="C25" s="15">
        <f>SUM(B25/B42)</f>
        <v>0.0003746721618583739</v>
      </c>
      <c r="D25" s="16">
        <f aca="true" t="shared" si="6" ref="D25:D31">C25*D$42</f>
        <v>1.1105807418508804</v>
      </c>
      <c r="F25" s="14">
        <v>0</v>
      </c>
      <c r="G25" s="15">
        <f>SUM(F25/F42)</f>
        <v>0</v>
      </c>
      <c r="H25" s="16">
        <f aca="true" t="shared" si="7" ref="H25:H31">G25*H$42</f>
        <v>0</v>
      </c>
      <c r="J25" s="14">
        <v>0</v>
      </c>
      <c r="K25" s="15" t="e">
        <f>SUM(J25/J42)</f>
        <v>#DIV/0!</v>
      </c>
      <c r="L25" s="17" t="e">
        <f aca="true" t="shared" si="8" ref="L25:L31">K25*L$42</f>
        <v>#DIV/0!</v>
      </c>
      <c r="N25" s="14">
        <f aca="true" t="shared" si="9" ref="N25:N31">SUM(B25+F25+J25)</f>
        <v>1</v>
      </c>
      <c r="O25" s="15">
        <f>SUM(N25/N42)</f>
        <v>0.0001622849724115547</v>
      </c>
      <c r="P25" s="16">
        <f aca="true" t="shared" si="10" ref="P25:P31">O25*P$42</f>
        <v>0.9953992210321323</v>
      </c>
    </row>
    <row r="26" spans="1:16" ht="18">
      <c r="A26" s="14" t="s">
        <v>25</v>
      </c>
      <c r="B26" s="14">
        <v>0</v>
      </c>
      <c r="C26" s="15">
        <f>SUM(B26/B42)</f>
        <v>0</v>
      </c>
      <c r="D26" s="16">
        <f t="shared" si="6"/>
        <v>0</v>
      </c>
      <c r="F26" s="14">
        <v>0</v>
      </c>
      <c r="G26" s="15">
        <f>SUM(F26/F42)</f>
        <v>0</v>
      </c>
      <c r="H26" s="16">
        <f t="shared" si="7"/>
        <v>0</v>
      </c>
      <c r="J26" s="14">
        <v>0</v>
      </c>
      <c r="K26" s="15" t="e">
        <f>SUM(J26/J42)</f>
        <v>#DIV/0!</v>
      </c>
      <c r="L26" s="17" t="e">
        <f t="shared" si="8"/>
        <v>#DIV/0!</v>
      </c>
      <c r="N26" s="14">
        <f t="shared" si="9"/>
        <v>0</v>
      </c>
      <c r="O26" s="15">
        <f>SUM(N26/N42)</f>
        <v>0</v>
      </c>
      <c r="P26" s="16">
        <f t="shared" si="10"/>
        <v>0</v>
      </c>
    </row>
    <row r="27" spans="1:16" ht="18">
      <c r="A27" s="14" t="s">
        <v>26</v>
      </c>
      <c r="B27" s="14">
        <v>0</v>
      </c>
      <c r="C27" s="15">
        <f>SUM(B27/B42)</f>
        <v>0</v>
      </c>
      <c r="D27" s="16">
        <f t="shared" si="6"/>
        <v>0</v>
      </c>
      <c r="F27" s="14">
        <v>0</v>
      </c>
      <c r="G27" s="15">
        <f>SUM(F27/F42)</f>
        <v>0</v>
      </c>
      <c r="H27" s="16">
        <f t="shared" si="7"/>
        <v>0</v>
      </c>
      <c r="J27" s="14">
        <v>0</v>
      </c>
      <c r="K27" s="15" t="e">
        <f>SUM(J27/J42)</f>
        <v>#DIV/0!</v>
      </c>
      <c r="L27" s="17" t="e">
        <f t="shared" si="8"/>
        <v>#DIV/0!</v>
      </c>
      <c r="N27" s="14">
        <f t="shared" si="9"/>
        <v>0</v>
      </c>
      <c r="O27" s="15">
        <f>SUM(N27/N42)</f>
        <v>0</v>
      </c>
      <c r="P27" s="16">
        <f t="shared" si="10"/>
        <v>0</v>
      </c>
    </row>
    <row r="28" spans="1:16" ht="18">
      <c r="A28" s="14" t="s">
        <v>27</v>
      </c>
      <c r="B28" s="14">
        <v>0</v>
      </c>
      <c r="C28" s="15">
        <f>SUM(B28/B42)</f>
        <v>0</v>
      </c>
      <c r="D28" s="16">
        <f t="shared" si="6"/>
        <v>0</v>
      </c>
      <c r="F28" s="14">
        <v>0</v>
      </c>
      <c r="G28" s="15">
        <f>SUM(F28/F42)</f>
        <v>0</v>
      </c>
      <c r="H28" s="16">
        <f t="shared" si="7"/>
        <v>0</v>
      </c>
      <c r="J28" s="14">
        <v>0</v>
      </c>
      <c r="K28" s="15" t="e">
        <f>SUM(J28/J42)</f>
        <v>#DIV/0!</v>
      </c>
      <c r="L28" s="17" t="e">
        <f t="shared" si="8"/>
        <v>#DIV/0!</v>
      </c>
      <c r="N28" s="14">
        <f t="shared" si="9"/>
        <v>0</v>
      </c>
      <c r="O28" s="15">
        <f>SUM(N28/N42)</f>
        <v>0</v>
      </c>
      <c r="P28" s="16">
        <f t="shared" si="10"/>
        <v>0</v>
      </c>
    </row>
    <row r="29" spans="1:16" ht="18">
      <c r="A29" s="14" t="s">
        <v>28</v>
      </c>
      <c r="B29" s="14">
        <v>1</v>
      </c>
      <c r="C29" s="15">
        <f>SUM(B29/B42)</f>
        <v>0.0003746721618583739</v>
      </c>
      <c r="D29" s="16">
        <f t="shared" si="6"/>
        <v>1.1105807418508804</v>
      </c>
      <c r="F29" s="14">
        <v>0</v>
      </c>
      <c r="G29" s="15">
        <f>SUM(F29/F42)</f>
        <v>0</v>
      </c>
      <c r="H29" s="16">
        <f t="shared" si="7"/>
        <v>0</v>
      </c>
      <c r="J29" s="14">
        <v>0</v>
      </c>
      <c r="K29" s="15" t="e">
        <f>SUM(J29/J42)</f>
        <v>#DIV/0!</v>
      </c>
      <c r="L29" s="17" t="e">
        <f t="shared" si="8"/>
        <v>#DIV/0!</v>
      </c>
      <c r="N29" s="14">
        <f t="shared" si="9"/>
        <v>1</v>
      </c>
      <c r="O29" s="15">
        <f>SUM(N29/N42)</f>
        <v>0.0001622849724115547</v>
      </c>
      <c r="P29" s="16">
        <f t="shared" si="10"/>
        <v>0.9953992210321323</v>
      </c>
    </row>
    <row r="30" spans="1:16" ht="18">
      <c r="A30" s="14" t="s">
        <v>29</v>
      </c>
      <c r="B30" s="14">
        <v>0</v>
      </c>
      <c r="C30" s="15">
        <f>SUM(B30/B42)</f>
        <v>0</v>
      </c>
      <c r="D30" s="16">
        <f t="shared" si="6"/>
        <v>0</v>
      </c>
      <c r="F30" s="14">
        <v>0</v>
      </c>
      <c r="G30" s="15">
        <f>SUM(F30/F42)</f>
        <v>0</v>
      </c>
      <c r="H30" s="16">
        <f t="shared" si="7"/>
        <v>0</v>
      </c>
      <c r="J30" s="14">
        <v>0</v>
      </c>
      <c r="K30" s="15" t="e">
        <f>SUM(J30/J42)</f>
        <v>#DIV/0!</v>
      </c>
      <c r="L30" s="17" t="e">
        <f t="shared" si="8"/>
        <v>#DIV/0!</v>
      </c>
      <c r="N30" s="14">
        <f t="shared" si="9"/>
        <v>0</v>
      </c>
      <c r="O30" s="15">
        <f>SUM(N30/N42)</f>
        <v>0</v>
      </c>
      <c r="P30" s="16">
        <f t="shared" si="10"/>
        <v>0</v>
      </c>
    </row>
    <row r="31" spans="1:16" ht="18">
      <c r="A31" s="14" t="s">
        <v>30</v>
      </c>
      <c r="B31" s="14">
        <v>1</v>
      </c>
      <c r="C31" s="15">
        <f>SUM(B31/B42)</f>
        <v>0.0003746721618583739</v>
      </c>
      <c r="D31" s="16">
        <f t="shared" si="6"/>
        <v>1.1105807418508804</v>
      </c>
      <c r="F31" s="14">
        <v>5</v>
      </c>
      <c r="G31" s="15">
        <f>SUM(F31/F42)</f>
        <v>0.0014314342971657602</v>
      </c>
      <c r="H31" s="16">
        <f t="shared" si="7"/>
        <v>4.536945319209849</v>
      </c>
      <c r="J31" s="14">
        <v>0</v>
      </c>
      <c r="K31" s="15" t="e">
        <f>SUM(J31/J42)</f>
        <v>#DIV/0!</v>
      </c>
      <c r="L31" s="17" t="e">
        <f t="shared" si="8"/>
        <v>#DIV/0!</v>
      </c>
      <c r="N31" s="14">
        <f t="shared" si="9"/>
        <v>6</v>
      </c>
      <c r="O31" s="15">
        <f>SUM(N31/N42)</f>
        <v>0.0009737098344693282</v>
      </c>
      <c r="P31" s="16">
        <f t="shared" si="10"/>
        <v>5.972395326192794</v>
      </c>
    </row>
    <row r="32" spans="1:16" ht="18">
      <c r="A32" s="14"/>
      <c r="B32" s="14"/>
      <c r="C32" s="15"/>
      <c r="D32" s="16"/>
      <c r="F32" s="14"/>
      <c r="G32" s="15"/>
      <c r="H32" s="16"/>
      <c r="J32" s="14"/>
      <c r="K32" s="15"/>
      <c r="L32" s="17"/>
      <c r="N32" s="14"/>
      <c r="O32" s="15"/>
      <c r="P32" s="16"/>
    </row>
    <row r="33" spans="1:16" ht="18">
      <c r="A33" s="14" t="s">
        <v>31</v>
      </c>
      <c r="B33" s="14">
        <f>SUM(B25:B32)</f>
        <v>3</v>
      </c>
      <c r="C33" s="15">
        <f>SUM(B33/B42)</f>
        <v>0.0011240164855751218</v>
      </c>
      <c r="D33" s="16">
        <f>SUM(D25:D32)</f>
        <v>3.331742225552641</v>
      </c>
      <c r="F33" s="14">
        <f>SUM(F25:F32)</f>
        <v>5</v>
      </c>
      <c r="G33" s="15">
        <f>SUM(F33/F42)</f>
        <v>0.0014314342971657602</v>
      </c>
      <c r="H33" s="16">
        <f>SUM(H25:H32)</f>
        <v>4.536945319209849</v>
      </c>
      <c r="J33" s="14">
        <f>SUM(J25:J32)</f>
        <v>0</v>
      </c>
      <c r="K33" s="15" t="e">
        <f>SUM(J33/J42)</f>
        <v>#DIV/0!</v>
      </c>
      <c r="L33" s="17" t="e">
        <f>SUM(L25:L32)</f>
        <v>#DIV/0!</v>
      </c>
      <c r="N33" s="14">
        <f>SUM(N25:N32)</f>
        <v>8</v>
      </c>
      <c r="O33" s="15">
        <f>SUM(N33/N42)</f>
        <v>0.0012982797792924375</v>
      </c>
      <c r="P33" s="16">
        <f>SUM(P25:P32)</f>
        <v>7.963193768257058</v>
      </c>
    </row>
    <row r="34" spans="1:16" ht="18">
      <c r="A34" s="14"/>
      <c r="B34" s="14"/>
      <c r="C34" s="15"/>
      <c r="D34" s="16"/>
      <c r="F34" s="14"/>
      <c r="G34" s="15"/>
      <c r="H34" s="16"/>
      <c r="J34" s="14"/>
      <c r="K34" s="15"/>
      <c r="L34" s="17"/>
      <c r="N34" s="14"/>
      <c r="O34" s="15"/>
      <c r="P34" s="16"/>
    </row>
    <row r="35" spans="1:16" ht="18">
      <c r="A35" s="14" t="s">
        <v>32</v>
      </c>
      <c r="B35" s="14">
        <v>0</v>
      </c>
      <c r="C35" s="15">
        <f>SUM(B35/B42)</f>
        <v>0</v>
      </c>
      <c r="D35" s="16">
        <f>C35*D$42</f>
        <v>0</v>
      </c>
      <c r="F35" s="14">
        <v>1</v>
      </c>
      <c r="G35" s="15">
        <f>SUM(F35/F42)</f>
        <v>0.000286286859433152</v>
      </c>
      <c r="H35" s="16">
        <f>G35*H$42</f>
        <v>0.9073890638419696</v>
      </c>
      <c r="J35" s="14">
        <v>0</v>
      </c>
      <c r="K35" s="15" t="e">
        <f>SUM(J35/J42)</f>
        <v>#DIV/0!</v>
      </c>
      <c r="L35" s="17" t="e">
        <f>K35*L$42</f>
        <v>#DIV/0!</v>
      </c>
      <c r="N35" s="14">
        <f>SUM(B35+F35+J35)</f>
        <v>1</v>
      </c>
      <c r="O35" s="15">
        <f>SUM(N35/N42)</f>
        <v>0.0001622849724115547</v>
      </c>
      <c r="P35" s="16">
        <f>O35*P$42</f>
        <v>0.9953992210321323</v>
      </c>
    </row>
    <row r="36" spans="1:16" ht="18">
      <c r="A36" s="14" t="s">
        <v>33</v>
      </c>
      <c r="B36" s="14">
        <v>4</v>
      </c>
      <c r="C36" s="15">
        <f>SUM(B36/B42)</f>
        <v>0.0014986886474334957</v>
      </c>
      <c r="D36" s="16">
        <f>C36*D$42</f>
        <v>4.442322967403522</v>
      </c>
      <c r="F36" s="14">
        <v>4</v>
      </c>
      <c r="G36" s="15">
        <f>SUM(F36/F42)</f>
        <v>0.001145147437732608</v>
      </c>
      <c r="H36" s="16">
        <f>G36*H$42</f>
        <v>3.6295562553678784</v>
      </c>
      <c r="J36" s="14">
        <v>0</v>
      </c>
      <c r="K36" s="15" t="e">
        <f>SUM(J36/J42)</f>
        <v>#DIV/0!</v>
      </c>
      <c r="L36" s="17" t="e">
        <f>K36*L$42</f>
        <v>#DIV/0!</v>
      </c>
      <c r="N36" s="14">
        <f>SUM(B36+F36+J36)</f>
        <v>8</v>
      </c>
      <c r="O36" s="15">
        <f>SUM(N36/N42)</f>
        <v>0.0012982797792924375</v>
      </c>
      <c r="P36" s="16">
        <f>O36*P$42</f>
        <v>7.963193768257058</v>
      </c>
    </row>
    <row r="37" spans="1:16" ht="18">
      <c r="A37" s="14" t="s">
        <v>34</v>
      </c>
      <c r="B37" s="14">
        <v>14</v>
      </c>
      <c r="C37" s="15">
        <f>SUM(B37/B42)</f>
        <v>0.005245410266017235</v>
      </c>
      <c r="D37" s="16">
        <f>C37*D$42</f>
        <v>15.548130385912327</v>
      </c>
      <c r="F37" s="14">
        <v>12</v>
      </c>
      <c r="G37" s="15">
        <f>SUM(F37/F42)</f>
        <v>0.0034354423131978244</v>
      </c>
      <c r="H37" s="16">
        <f>G37*H$42</f>
        <v>10.888668766103637</v>
      </c>
      <c r="J37" s="14">
        <v>0</v>
      </c>
      <c r="K37" s="15" t="e">
        <f>SUM(J37/J42)</f>
        <v>#DIV/0!</v>
      </c>
      <c r="L37" s="17" t="e">
        <f>K37*L$42</f>
        <v>#DIV/0!</v>
      </c>
      <c r="N37" s="14">
        <f>SUM(B37+F37+J37)</f>
        <v>26</v>
      </c>
      <c r="O37" s="15">
        <f>SUM(N37/N42)</f>
        <v>0.004219409282700422</v>
      </c>
      <c r="P37" s="16">
        <f>O37*P$42</f>
        <v>25.88037974683544</v>
      </c>
    </row>
    <row r="38" spans="1:16" ht="18">
      <c r="A38" s="14" t="s">
        <v>35</v>
      </c>
      <c r="B38" s="14">
        <v>0</v>
      </c>
      <c r="C38" s="15">
        <f>SUM(B38/B42)</f>
        <v>0</v>
      </c>
      <c r="D38" s="16">
        <f>C38*D$42</f>
        <v>0</v>
      </c>
      <c r="F38" s="14">
        <v>0</v>
      </c>
      <c r="G38" s="15">
        <f>SUM(F38/F42)</f>
        <v>0</v>
      </c>
      <c r="H38" s="16">
        <f>G38*H$42</f>
        <v>0</v>
      </c>
      <c r="J38" s="14">
        <v>0</v>
      </c>
      <c r="K38" s="15" t="e">
        <f>SUM(J38/J42)</f>
        <v>#DIV/0!</v>
      </c>
      <c r="L38" s="17" t="e">
        <f>K38*L$42</f>
        <v>#DIV/0!</v>
      </c>
      <c r="N38" s="14">
        <f>SUM(B38+F38+J38)</f>
        <v>0</v>
      </c>
      <c r="O38" s="15">
        <f>SUM(N38/N42)</f>
        <v>0</v>
      </c>
      <c r="P38" s="16">
        <f>O38*P$42</f>
        <v>0</v>
      </c>
    </row>
    <row r="39" spans="1:16" ht="18">
      <c r="A39" s="14"/>
      <c r="B39" s="14"/>
      <c r="C39" s="15"/>
      <c r="D39" s="16"/>
      <c r="F39" s="14"/>
      <c r="G39" s="15"/>
      <c r="H39" s="16"/>
      <c r="J39" s="14"/>
      <c r="K39" s="15"/>
      <c r="L39" s="17"/>
      <c r="N39" s="14"/>
      <c r="O39" s="15"/>
      <c r="P39" s="16"/>
    </row>
    <row r="40" spans="1:16" ht="18">
      <c r="A40" s="14" t="s">
        <v>36</v>
      </c>
      <c r="B40" s="14">
        <f>SUM(B35:B39)</f>
        <v>18</v>
      </c>
      <c r="C40" s="15">
        <f>SUM(B40/B42)</f>
        <v>0.0067440989134507304</v>
      </c>
      <c r="D40" s="16">
        <f>SUM(D35:D39)</f>
        <v>19.99045335331585</v>
      </c>
      <c r="F40" s="14">
        <f>SUM(F35:F39)</f>
        <v>17</v>
      </c>
      <c r="G40" s="15">
        <f>SUM(F40/F42)</f>
        <v>0.004866876610363584</v>
      </c>
      <c r="H40" s="16">
        <f>SUM(H35:H39)</f>
        <v>15.425614085313484</v>
      </c>
      <c r="J40" s="14">
        <f>SUM(J35:J39)</f>
        <v>0</v>
      </c>
      <c r="K40" s="15" t="e">
        <f>SUM(J40/J42)</f>
        <v>#DIV/0!</v>
      </c>
      <c r="L40" s="17" t="e">
        <f>SUM(L35:L39)</f>
        <v>#DIV/0!</v>
      </c>
      <c r="N40" s="14">
        <f>SUM(N35:N39)</f>
        <v>35</v>
      </c>
      <c r="O40" s="15">
        <f>SUM(N40/N42)</f>
        <v>0.005679974034404414</v>
      </c>
      <c r="P40" s="16">
        <f>SUM(P35:P39)</f>
        <v>34.83897273612463</v>
      </c>
    </row>
    <row r="41" spans="1:16" ht="18">
      <c r="A41" s="14"/>
      <c r="B41" s="14"/>
      <c r="C41" s="15"/>
      <c r="D41" s="16"/>
      <c r="F41" s="14"/>
      <c r="G41" s="15"/>
      <c r="H41" s="17"/>
      <c r="J41" s="14"/>
      <c r="K41" s="15"/>
      <c r="L41" s="17"/>
      <c r="N41" s="14"/>
      <c r="O41" s="15"/>
      <c r="P41" s="16"/>
    </row>
    <row r="42" spans="1:16" s="24" customFormat="1" ht="20.25">
      <c r="A42" s="21" t="s">
        <v>37</v>
      </c>
      <c r="B42" s="22">
        <f>SUM(B18+B23+B33+B40)</f>
        <v>2669</v>
      </c>
      <c r="C42" s="23">
        <f>SUM(C18+C23+C33+C40)</f>
        <v>1</v>
      </c>
      <c r="D42" s="16">
        <f>'[2]BP APRIL'!$D$7</f>
        <v>2964.14</v>
      </c>
      <c r="F42" s="22">
        <f>SUM(F18+F23+F33+F40)</f>
        <v>3493</v>
      </c>
      <c r="G42" s="23">
        <f>SUM(G18+G23+G33+G40)</f>
        <v>1</v>
      </c>
      <c r="H42" s="17">
        <f>'[1]Feb'!$E$31</f>
        <v>3169.51</v>
      </c>
      <c r="J42" s="22">
        <f>SUM(J18+J23+J33+J40)</f>
        <v>0</v>
      </c>
      <c r="K42" s="23" t="e">
        <f>SUM(K18+K23+K33+K40)</f>
        <v>#DIV/0!</v>
      </c>
      <c r="L42" s="17">
        <v>0</v>
      </c>
      <c r="N42" s="22">
        <f>SUM(N18+N23+N33+N40)</f>
        <v>6162</v>
      </c>
      <c r="O42" s="23">
        <f>SUM(O18+O23+O33+O40)</f>
        <v>1</v>
      </c>
      <c r="P42" s="17">
        <f>H42+D42</f>
        <v>6133.65</v>
      </c>
    </row>
    <row r="43" spans="1:16" ht="18">
      <c r="A43" s="17"/>
      <c r="B43" s="17"/>
      <c r="C43" s="17"/>
      <c r="H43" s="17"/>
      <c r="L43" s="17"/>
      <c r="P43" s="17"/>
    </row>
    <row r="44" spans="8:16" ht="18">
      <c r="H44" s="17"/>
      <c r="L44" s="17"/>
      <c r="P44" s="17"/>
    </row>
    <row r="45" spans="1:16" ht="18">
      <c r="A45" s="25" t="s">
        <v>38</v>
      </c>
      <c r="C45" s="26"/>
      <c r="H45" s="17"/>
      <c r="L45" s="17"/>
      <c r="P45" s="17"/>
    </row>
    <row r="46" spans="8:16" ht="18">
      <c r="H46" s="17"/>
      <c r="L46" s="17"/>
      <c r="P46" s="17"/>
    </row>
    <row r="47" spans="8:16" ht="18">
      <c r="H47" s="17"/>
      <c r="L47" s="17"/>
      <c r="P47" s="17"/>
    </row>
    <row r="48" spans="8:16" ht="18">
      <c r="H48" s="17"/>
      <c r="L48" s="17"/>
      <c r="P48" s="17"/>
    </row>
    <row r="49" spans="8:16" ht="18">
      <c r="H49" s="17"/>
      <c r="L49" s="17"/>
      <c r="P49" s="17"/>
    </row>
    <row r="50" spans="8:16" ht="18">
      <c r="H50" s="17"/>
      <c r="L50" s="17"/>
      <c r="P50" s="17"/>
    </row>
    <row r="51" spans="8:16" ht="18">
      <c r="H51" s="17"/>
      <c r="L51" s="17"/>
      <c r="P51" s="17"/>
    </row>
    <row r="52" spans="8:16" ht="18">
      <c r="H52" s="17"/>
      <c r="L52" s="17"/>
      <c r="P52" s="17"/>
    </row>
    <row r="53" spans="8:16" ht="18">
      <c r="H53" s="17"/>
      <c r="L53" s="17"/>
      <c r="P53" s="17"/>
    </row>
    <row r="54" spans="8:16" ht="18">
      <c r="H54" s="17"/>
      <c r="L54" s="17"/>
      <c r="P54" s="17"/>
    </row>
    <row r="55" spans="8:16" ht="18">
      <c r="H55" s="17"/>
      <c r="L55" s="17"/>
      <c r="P55" s="17"/>
    </row>
    <row r="56" spans="8:16" ht="18">
      <c r="H56" s="17"/>
      <c r="L56" s="17"/>
      <c r="P56" s="17"/>
    </row>
    <row r="57" spans="8:16" ht="18">
      <c r="H57" s="17"/>
      <c r="L57" s="17"/>
      <c r="P57" s="17"/>
    </row>
    <row r="58" spans="8:16" ht="18">
      <c r="H58" s="17"/>
      <c r="L58" s="17"/>
      <c r="P58" s="17"/>
    </row>
    <row r="59" spans="8:16" ht="18">
      <c r="H59" s="17"/>
      <c r="L59" s="17"/>
      <c r="P59" s="17"/>
    </row>
    <row r="60" spans="8:16" ht="18">
      <c r="H60" s="17"/>
      <c r="L60" s="17"/>
      <c r="P60" s="17"/>
    </row>
    <row r="61" spans="8:16" ht="18">
      <c r="H61" s="17"/>
      <c r="L61" s="17"/>
      <c r="P61" s="17"/>
    </row>
    <row r="62" spans="12:16" ht="18">
      <c r="L62" s="17"/>
      <c r="P62" s="17"/>
    </row>
    <row r="63" spans="12:16" ht="18">
      <c r="L63" s="17"/>
      <c r="P63" s="17"/>
    </row>
    <row r="64" spans="12:16" ht="18">
      <c r="L64" s="17"/>
      <c r="P64" s="17"/>
    </row>
    <row r="65" spans="12:16" ht="18">
      <c r="L65" s="17"/>
      <c r="P65" s="17"/>
    </row>
    <row r="66" spans="12:16" ht="18">
      <c r="L66" s="17"/>
      <c r="P66" s="17"/>
    </row>
    <row r="67" spans="12:16" ht="18">
      <c r="L67" s="17"/>
      <c r="P67" s="17"/>
    </row>
    <row r="68" spans="12:16" ht="18">
      <c r="L68" s="17"/>
      <c r="P68" s="17"/>
    </row>
    <row r="69" spans="12:16" ht="18">
      <c r="L69" s="17"/>
      <c r="P69" s="17"/>
    </row>
    <row r="70" spans="12:16" ht="18">
      <c r="L70" s="17"/>
      <c r="P70" s="17"/>
    </row>
    <row r="71" spans="12:16" ht="18">
      <c r="L71" s="17"/>
      <c r="P71" s="17"/>
    </row>
    <row r="72" ht="18">
      <c r="P72" s="17"/>
    </row>
    <row r="73" ht="18">
      <c r="P73" s="17"/>
    </row>
    <row r="74" ht="18">
      <c r="P74" s="17"/>
    </row>
    <row r="75" ht="18">
      <c r="P75" s="17"/>
    </row>
    <row r="76" ht="18">
      <c r="P76" s="17"/>
    </row>
    <row r="77" ht="18">
      <c r="P77" s="17"/>
    </row>
    <row r="78" ht="18">
      <c r="P78" s="17"/>
    </row>
    <row r="79" ht="18">
      <c r="P79" s="17"/>
    </row>
    <row r="80" ht="18">
      <c r="P80" s="17"/>
    </row>
    <row r="81" ht="18">
      <c r="P81" s="17"/>
    </row>
    <row r="82" ht="18">
      <c r="P82" s="17"/>
    </row>
    <row r="83" ht="18">
      <c r="P83" s="17"/>
    </row>
    <row r="84" ht="18">
      <c r="P84" s="17"/>
    </row>
    <row r="85" ht="18">
      <c r="P85" s="17"/>
    </row>
    <row r="86" ht="18">
      <c r="P86" s="17"/>
    </row>
  </sheetData>
  <mergeCells count="7">
    <mergeCell ref="F5:H5"/>
    <mergeCell ref="J5:L5"/>
    <mergeCell ref="N5:Q5"/>
    <mergeCell ref="A1:C1"/>
    <mergeCell ref="A2:C2"/>
    <mergeCell ref="A3:C3"/>
    <mergeCell ref="B5:D5"/>
  </mergeCells>
  <printOptions horizontalCentered="1"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2006-06-16T20:22:21Z</dcterms:created>
  <dcterms:modified xsi:type="dcterms:W3CDTF">2006-06-16T20:22:46Z</dcterms:modified>
  <cp:category/>
  <cp:version/>
  <cp:contentType/>
  <cp:contentStatus/>
</cp:coreProperties>
</file>