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6-07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2" authorId="2">
      <text>
        <r>
          <rPr>
            <sz val="8"/>
            <rFont val="Tahoma"/>
            <family val="0"/>
          </rPr>
          <t>Line Item added in FY96-97.</t>
        </r>
      </text>
    </comment>
    <comment ref="C15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6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18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1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2" authorId="2">
      <text>
        <r>
          <rPr>
            <sz val="8"/>
            <rFont val="Tahoma"/>
            <family val="0"/>
          </rPr>
          <t>Line item added in FY96-97 to reflect the new communtiy grants program.</t>
        </r>
      </text>
    </comment>
    <comment ref="C23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<sst xmlns="http://schemas.openxmlformats.org/spreadsheetml/2006/main" count="39" uniqueCount="37">
  <si>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</si>
  <si>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</si>
  <si>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</si>
  <si>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</si>
  <si>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</si>
  <si>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</si>
  <si>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PROPOSED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</si>
  <si>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</si>
  <si>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</si>
  <si>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</si>
  <si>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</si>
  <si>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</si>
  <si>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</si>
  <si>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</si>
  <si>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</si>
  <si>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</si>
  <si>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</si>
  <si>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</si>
  <si>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</si>
  <si>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</si>
  <si>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</si>
  <si>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</si>
  <si>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</si>
  <si>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</si>
  <si>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</si>
  <si>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</si>
  <si>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</si>
  <si>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</si>
  <si>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>SDE:OTHER</t>
  </si>
  <si>
    <t xml:space="preserve">TRANSPORTATION &amp; TRAV </t>
  </si>
  <si>
    <t xml:space="preserve">T/T:PRIVATE VEH MILE </t>
  </si>
  <si>
    <t>***TOTAL  EXPENSES***</t>
  </si>
  <si>
    <t>2005-2006</t>
  </si>
  <si>
    <t>2006-2007</t>
  </si>
  <si>
    <t>YEAR END</t>
  </si>
  <si>
    <t>YTD-6/15</t>
  </si>
  <si>
    <t>TRANSER FROM RESERVES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</si>
</sst>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5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1" fillId="0" borderId="2" xfId="0" applyNumberFormat="1" applyFont="1" applyFill="1" applyBorder="1" applyAlignment="1">
      <alignment horizontal="center"/>
    </xf>
    <xf numFmtId="6" fontId="1" fillId="0" borderId="2" xfId="0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  <row r="205">
          <cell r="C205">
            <v>13096.88</v>
          </cell>
        </row>
        <row r="208">
          <cell r="C208">
            <v>14913.686000000002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75" zoomScaleNormal="75" workbookViewId="0" topLeftCell="A1">
      <selection activeCell="G24" sqref="G24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bestFit="1" customWidth="1"/>
    <col min="5" max="5" width="13.421875" style="0" bestFit="1" customWidth="1"/>
    <col min="6" max="6" width="14.57421875" style="0" bestFit="1" customWidth="1"/>
    <col min="7" max="7" width="14.28125" style="0" bestFit="1" customWidth="1"/>
    <col min="8" max="8" width="5.00390625" style="0" customWidth="1"/>
    <col min="9" max="9" width="13.140625" style="14" bestFit="1" customWidth="1"/>
    <col min="10" max="10" width="13.8515625" style="38" bestFit="1" customWidth="1"/>
  </cols>
  <sheetData>
    <row r="1" spans="1:8" ht="12.75">
      <c r="A1" s="1" t="s">
        <v>0</v>
      </c>
      <c r="B1" s="2"/>
      <c r="C1" s="3"/>
      <c r="D1" s="44" t="s">
        <v>1</v>
      </c>
      <c r="E1" s="2"/>
      <c r="F1" s="2"/>
      <c r="G1" s="2"/>
      <c r="H1" s="2"/>
    </row>
    <row r="2" spans="1:8" ht="13.5" thickBot="1">
      <c r="A2" s="4" t="s">
        <v>2</v>
      </c>
      <c r="B2" s="4">
        <v>2070</v>
      </c>
      <c r="C2" s="5"/>
      <c r="D2" s="45" t="s">
        <v>1</v>
      </c>
      <c r="E2" s="2"/>
      <c r="F2" s="6" t="s">
        <v>34</v>
      </c>
      <c r="G2" s="2"/>
      <c r="H2" s="2"/>
    </row>
    <row r="3" spans="1:10" ht="12.75">
      <c r="A3" s="4" t="s">
        <v>3</v>
      </c>
      <c r="B3" s="4">
        <v>40900</v>
      </c>
      <c r="C3" s="5"/>
      <c r="D3" s="48" t="s">
        <v>4</v>
      </c>
      <c r="E3" s="49" t="s">
        <v>35</v>
      </c>
      <c r="F3" s="47" t="s">
        <v>5</v>
      </c>
      <c r="G3" s="46" t="s">
        <v>6</v>
      </c>
      <c r="H3" s="6"/>
      <c r="I3" s="7"/>
      <c r="J3" s="7"/>
    </row>
    <row r="4" spans="1:10" ht="12.75">
      <c r="A4" s="6"/>
      <c r="B4" s="6" t="s">
        <v>7</v>
      </c>
      <c r="C4" s="8" t="s">
        <v>8</v>
      </c>
      <c r="D4" s="48" t="s">
        <v>32</v>
      </c>
      <c r="E4" s="48" t="str">
        <f>D4</f>
        <v>2005-2006</v>
      </c>
      <c r="F4" s="50" t="str">
        <f>D4</f>
        <v>2005-2006</v>
      </c>
      <c r="G4" s="47" t="s">
        <v>33</v>
      </c>
      <c r="H4" s="6"/>
      <c r="I4" s="13"/>
      <c r="J4" s="13"/>
    </row>
    <row r="5" spans="1:8" ht="12.75">
      <c r="A5" s="9"/>
      <c r="B5" s="9"/>
      <c r="C5" s="10"/>
      <c r="D5" s="11"/>
      <c r="E5" s="12"/>
      <c r="F5" s="12"/>
      <c r="G5" s="33"/>
      <c r="H5" s="12"/>
    </row>
    <row r="6" spans="1:8" ht="12.75" hidden="1">
      <c r="A6" s="13" t="s">
        <v>9</v>
      </c>
      <c r="B6" s="14"/>
      <c r="C6" s="15" t="s">
        <v>10</v>
      </c>
      <c r="D6" s="16"/>
      <c r="E6" s="17"/>
      <c r="F6" s="17"/>
      <c r="G6" s="34"/>
      <c r="H6" s="17"/>
    </row>
    <row r="7" spans="1:8" ht="12.75" hidden="1">
      <c r="A7" s="14"/>
      <c r="B7" s="14"/>
      <c r="C7" s="15" t="s">
        <v>11</v>
      </c>
      <c r="D7" s="16"/>
      <c r="E7" s="17"/>
      <c r="F7" s="17"/>
      <c r="G7" s="34"/>
      <c r="H7" s="17"/>
    </row>
    <row r="8" spans="1:8" ht="13.5" hidden="1" thickBot="1">
      <c r="A8" s="18"/>
      <c r="B8" s="19">
        <v>316040500</v>
      </c>
      <c r="C8" s="20" t="s">
        <v>12</v>
      </c>
      <c r="D8" s="21">
        <f>(N8+D14)-D26</f>
        <v>24505.5</v>
      </c>
      <c r="E8" s="17"/>
      <c r="F8" s="17"/>
      <c r="G8" s="34"/>
      <c r="H8" s="17"/>
    </row>
    <row r="9" spans="1:10" ht="12.75">
      <c r="A9" s="4" t="s">
        <v>13</v>
      </c>
      <c r="B9" s="2">
        <v>44000300</v>
      </c>
      <c r="C9" s="3" t="s">
        <v>14</v>
      </c>
      <c r="D9" s="25">
        <v>1500</v>
      </c>
      <c r="E9" s="26">
        <v>2736.48</v>
      </c>
      <c r="F9" s="26">
        <f>4*(E9/3)</f>
        <v>3648.64</v>
      </c>
      <c r="G9" s="35">
        <v>3500</v>
      </c>
      <c r="H9" s="26"/>
      <c r="I9" s="32"/>
      <c r="J9" s="39"/>
    </row>
    <row r="10" spans="1:10" ht="12.75">
      <c r="A10" s="2"/>
      <c r="B10" s="2">
        <v>45015910</v>
      </c>
      <c r="C10" s="3" t="s">
        <v>15</v>
      </c>
      <c r="D10" s="25">
        <v>25000</v>
      </c>
      <c r="E10" s="26">
        <v>25000</v>
      </c>
      <c r="F10" s="26">
        <v>25000</v>
      </c>
      <c r="G10" s="35">
        <v>25000</v>
      </c>
      <c r="H10" s="26"/>
      <c r="I10" s="32"/>
      <c r="J10" s="39"/>
    </row>
    <row r="11" spans="1:10" ht="12.75">
      <c r="A11" s="2"/>
      <c r="B11" s="2">
        <v>46008900</v>
      </c>
      <c r="C11" s="3" t="s">
        <v>16</v>
      </c>
      <c r="D11" s="25">
        <v>180000</v>
      </c>
      <c r="E11" s="26">
        <f>87268.47+'[1]UVA FEES'!$E$204+'[1]UVA FEES'!$C$205</f>
        <v>149136.86000000002</v>
      </c>
      <c r="F11" s="26">
        <f>E11+'[1]UVA FEES'!$C$208</f>
        <v>164050.54600000003</v>
      </c>
      <c r="G11" s="35">
        <v>170000</v>
      </c>
      <c r="H11" s="26"/>
      <c r="I11" s="32"/>
      <c r="J11" s="39"/>
    </row>
    <row r="12" spans="1:10" ht="12.75">
      <c r="A12" s="2"/>
      <c r="B12" s="2">
        <v>48040000</v>
      </c>
      <c r="C12" s="3" t="s">
        <v>17</v>
      </c>
      <c r="D12" s="25">
        <v>1000</v>
      </c>
      <c r="E12" s="26">
        <v>53337.87</v>
      </c>
      <c r="F12" s="26">
        <f>E12+42000</f>
        <v>95337.87</v>
      </c>
      <c r="G12" s="35">
        <f>2000+41000</f>
        <v>43000</v>
      </c>
      <c r="H12" s="26"/>
      <c r="I12" s="32"/>
      <c r="J12" s="39"/>
    </row>
    <row r="13" spans="1:10" ht="12.75">
      <c r="A13" s="2"/>
      <c r="B13" s="2"/>
      <c r="C13" s="3" t="s">
        <v>36</v>
      </c>
      <c r="D13" s="25">
        <v>0</v>
      </c>
      <c r="E13" s="26">
        <v>0</v>
      </c>
      <c r="F13" s="26">
        <v>0</v>
      </c>
      <c r="G13" s="35">
        <v>20000</v>
      </c>
      <c r="H13" s="26"/>
      <c r="I13" s="32"/>
      <c r="J13" s="39"/>
    </row>
    <row r="14" spans="1:10" ht="13.5" thickBot="1">
      <c r="A14" s="19"/>
      <c r="B14" s="19"/>
      <c r="C14" s="23" t="s">
        <v>18</v>
      </c>
      <c r="D14" s="27">
        <f>SUM(D9:D13)</f>
        <v>207500</v>
      </c>
      <c r="E14" s="28">
        <f>SUM(E9:E13)</f>
        <v>230211.21000000002</v>
      </c>
      <c r="F14" s="28">
        <f>SUM(F9:F12)</f>
        <v>288037.05600000004</v>
      </c>
      <c r="G14" s="36">
        <f>SUM(G9:G13)</f>
        <v>261500</v>
      </c>
      <c r="H14" s="28"/>
      <c r="I14" s="40"/>
      <c r="J14" s="41"/>
    </row>
    <row r="15" spans="1:10" ht="13.5" thickTop="1">
      <c r="A15" s="4" t="s">
        <v>19</v>
      </c>
      <c r="B15" s="2">
        <v>52070000</v>
      </c>
      <c r="C15" s="3" t="s">
        <v>20</v>
      </c>
      <c r="D15" s="25">
        <v>275</v>
      </c>
      <c r="E15" s="29">
        <v>205</v>
      </c>
      <c r="F15" s="29">
        <v>225</v>
      </c>
      <c r="G15" s="35">
        <v>225</v>
      </c>
      <c r="H15" s="29"/>
      <c r="I15" s="32"/>
      <c r="J15" s="39"/>
    </row>
    <row r="16" spans="1:10" ht="12.75">
      <c r="A16" s="2"/>
      <c r="B16" s="2">
        <v>52100300</v>
      </c>
      <c r="C16" s="3" t="s">
        <v>21</v>
      </c>
      <c r="D16" s="25">
        <v>6500</v>
      </c>
      <c r="E16" s="29">
        <v>6450</v>
      </c>
      <c r="F16" s="29">
        <v>6450</v>
      </c>
      <c r="G16" s="35">
        <v>6500</v>
      </c>
      <c r="H16" s="29"/>
      <c r="I16" s="32"/>
      <c r="J16" s="39"/>
    </row>
    <row r="17" spans="1:10" ht="12.75">
      <c r="A17" s="2"/>
      <c r="B17" s="2">
        <v>52170000</v>
      </c>
      <c r="C17" s="3" t="s">
        <v>22</v>
      </c>
      <c r="D17" s="25">
        <v>500</v>
      </c>
      <c r="E17" s="29">
        <v>158</v>
      </c>
      <c r="F17" s="29">
        <v>200</v>
      </c>
      <c r="G17" s="35">
        <v>250</v>
      </c>
      <c r="H17" s="29"/>
      <c r="I17" s="32"/>
      <c r="J17" s="39"/>
    </row>
    <row r="18" spans="1:10" ht="12.75">
      <c r="A18" s="2"/>
      <c r="B18" s="2">
        <v>52181400</v>
      </c>
      <c r="C18" s="3" t="s">
        <v>23</v>
      </c>
      <c r="D18" s="25">
        <f>60000+2469.5</f>
        <v>62469.5</v>
      </c>
      <c r="E18" s="29">
        <f>52469.5+1182</f>
        <v>53651.5</v>
      </c>
      <c r="F18" s="29">
        <v>68000</v>
      </c>
      <c r="G18" s="35">
        <v>65000</v>
      </c>
      <c r="H18" s="29"/>
      <c r="I18" s="32"/>
      <c r="J18" s="39"/>
    </row>
    <row r="19" spans="1:10" ht="12.75">
      <c r="A19" s="2"/>
      <c r="B19" s="2">
        <v>52185000</v>
      </c>
      <c r="C19" s="3" t="s">
        <v>24</v>
      </c>
      <c r="D19" s="25">
        <v>15000</v>
      </c>
      <c r="E19" s="29">
        <f>7425+3200</f>
        <v>10625</v>
      </c>
      <c r="F19" s="29">
        <v>15000</v>
      </c>
      <c r="G19" s="35">
        <v>45000</v>
      </c>
      <c r="H19" s="29"/>
      <c r="I19" s="32"/>
      <c r="J19" s="39"/>
    </row>
    <row r="20" spans="1:10" ht="12.75">
      <c r="A20" s="2"/>
      <c r="B20" s="2">
        <v>52186300</v>
      </c>
      <c r="C20" s="3" t="s">
        <v>25</v>
      </c>
      <c r="D20" s="25">
        <v>75000</v>
      </c>
      <c r="E20" s="29">
        <f>40000+21250.53</f>
        <v>61250.53</v>
      </c>
      <c r="F20" s="29">
        <v>75000</v>
      </c>
      <c r="G20" s="35">
        <v>75000</v>
      </c>
      <c r="H20" s="29"/>
      <c r="I20" s="32"/>
      <c r="J20" s="39"/>
    </row>
    <row r="21" spans="1:10" ht="12.75">
      <c r="A21" s="2"/>
      <c r="B21" s="2">
        <v>52190000</v>
      </c>
      <c r="C21" s="3" t="s">
        <v>26</v>
      </c>
      <c r="D21" s="25">
        <v>2000</v>
      </c>
      <c r="E21" s="29">
        <v>2010.68</v>
      </c>
      <c r="F21" s="29">
        <v>2011</v>
      </c>
      <c r="G21" s="35">
        <v>2000</v>
      </c>
      <c r="H21" s="29"/>
      <c r="I21" s="32"/>
      <c r="J21" s="39"/>
    </row>
    <row r="22" spans="1:10" ht="12.75" hidden="1">
      <c r="A22" s="2"/>
      <c r="B22" s="2">
        <v>52234600</v>
      </c>
      <c r="C22" s="3" t="s">
        <v>27</v>
      </c>
      <c r="D22" s="25">
        <v>0</v>
      </c>
      <c r="E22" s="29">
        <v>0</v>
      </c>
      <c r="F22" s="29">
        <v>0</v>
      </c>
      <c r="G22" s="35"/>
      <c r="H22" s="29"/>
      <c r="I22" s="32"/>
      <c r="J22" s="39"/>
    </row>
    <row r="23" spans="1:10" ht="12.75">
      <c r="A23" s="2"/>
      <c r="B23" s="2">
        <v>52235000</v>
      </c>
      <c r="C23" s="3" t="s">
        <v>28</v>
      </c>
      <c r="D23" s="25">
        <v>20000</v>
      </c>
      <c r="E23" s="29">
        <f>26095.29+25092.38+8000+11804.74</f>
        <v>70992.41</v>
      </c>
      <c r="F23" s="29">
        <v>22000</v>
      </c>
      <c r="G23" s="35">
        <f>25000+41000+275</f>
        <v>66275</v>
      </c>
      <c r="H23" s="29"/>
      <c r="I23" s="32"/>
      <c r="J23" s="39"/>
    </row>
    <row r="24" spans="1:10" ht="12.75">
      <c r="A24" s="2"/>
      <c r="B24" s="2">
        <v>52250000</v>
      </c>
      <c r="C24" s="3" t="s">
        <v>29</v>
      </c>
      <c r="D24" s="25">
        <v>1000</v>
      </c>
      <c r="E24" s="29">
        <v>462</v>
      </c>
      <c r="F24" s="29">
        <v>600</v>
      </c>
      <c r="G24" s="35">
        <v>1000</v>
      </c>
      <c r="H24" s="29"/>
      <c r="I24" s="32"/>
      <c r="J24" s="39"/>
    </row>
    <row r="25" spans="1:10" ht="12.75">
      <c r="A25" s="2"/>
      <c r="B25" s="2">
        <v>52251200</v>
      </c>
      <c r="C25" s="3" t="s">
        <v>30</v>
      </c>
      <c r="D25" s="25">
        <v>250</v>
      </c>
      <c r="E25" s="29">
        <v>155</v>
      </c>
      <c r="F25" s="29">
        <v>200</v>
      </c>
      <c r="G25" s="35">
        <v>250</v>
      </c>
      <c r="H25" s="29"/>
      <c r="I25" s="32"/>
      <c r="J25" s="39"/>
    </row>
    <row r="26" spans="1:10" ht="13.5" thickBot="1">
      <c r="A26" s="6"/>
      <c r="B26" s="6"/>
      <c r="C26" s="8" t="s">
        <v>31</v>
      </c>
      <c r="D26" s="30">
        <f>SUM(D15:D25)</f>
        <v>182994.5</v>
      </c>
      <c r="E26" s="31">
        <f>SUM(E15:E25)</f>
        <v>205960.12</v>
      </c>
      <c r="F26" s="31">
        <f>SUM(F15:F25)</f>
        <v>189686</v>
      </c>
      <c r="G26" s="37">
        <f>SUM(G15:G25)</f>
        <v>261500</v>
      </c>
      <c r="H26" s="31"/>
      <c r="I26" s="42"/>
      <c r="J26" s="43"/>
    </row>
    <row r="27" spans="3:10" ht="12.75">
      <c r="C27" s="3"/>
      <c r="D27" s="29"/>
      <c r="E27" s="29"/>
      <c r="F27" s="29"/>
      <c r="G27" s="29"/>
      <c r="H27" s="29"/>
      <c r="I27" s="32"/>
      <c r="J27" s="39"/>
    </row>
    <row r="28" spans="3:8" ht="12.75">
      <c r="C28" s="24"/>
      <c r="G28" s="22" t="s">
        <v>1</v>
      </c>
      <c r="H28" s="22"/>
    </row>
  </sheetData>
  <printOptions horizontalCentered="1"/>
  <pageMargins left="0.75" right="0.75" top="1" bottom="1" header="0.5" footer="0.5"/>
  <pageSetup fitToHeight="1" fitToWidth="1" horizontalDpi="300" verticalDpi="300" orientation="landscape" scale="86" r:id="rId3"/>
  <headerFooter alignWithMargins="0">
    <oddHeader>&amp;CPROPOSED 2005/2006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jpahl</cp:lastModifiedBy>
  <cp:lastPrinted>2006-06-16T17:37:34Z</cp:lastPrinted>
  <dcterms:created xsi:type="dcterms:W3CDTF">2004-07-12T16:09:55Z</dcterms:created>
  <dcterms:modified xsi:type="dcterms:W3CDTF">2006-06-16T18:05:15Z</dcterms:modified>
  <cp:category/>
  <cp:version/>
  <cp:contentType/>
  <cp:contentStatus/>
</cp:coreProperties>
</file>