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BP JAN REPORT" sheetId="1" r:id="rId1"/>
    <sheet name="BP FEB REPORT " sheetId="2" r:id="rId2"/>
    <sheet name="BP MAR" sheetId="3" r:id="rId3"/>
    <sheet name="BP APRIL" sheetId="4" r:id="rId4"/>
    <sheet name="BP MAY" sheetId="5" r:id="rId5"/>
  </sheets>
  <externalReferences>
    <externalReference r:id="rId8"/>
  </externalReferences>
  <definedNames>
    <definedName name="_xlnm.Print_Area" localSheetId="1">'BP FEB REPORT '!$A$1:$E$93</definedName>
  </definedNames>
  <calcPr fullCalcOnLoad="1"/>
</workbook>
</file>

<file path=xl/sharedStrings.xml><?xml version="1.0" encoding="utf-8"?>
<sst xmlns="http://schemas.openxmlformats.org/spreadsheetml/2006/main" count="250" uniqueCount="62">
  <si>
    <t>CLOVER FLAT LANDFILL TONAGE &amp; VOLUME REPORT</t>
  </si>
  <si>
    <t>MONTH OF FEBRUARY 05</t>
  </si>
  <si>
    <t>TONS</t>
  </si>
  <si>
    <t xml:space="preserve">TOTAL INCOMING TONS </t>
  </si>
  <si>
    <t xml:space="preserve"> </t>
  </si>
  <si>
    <t>UVDS / UVR RECYCLED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</si>
  <si>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</si>
  <si>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</si>
  <si>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</si>
  <si>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</si>
  <si>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</si>
  <si>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</si>
  <si>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</si>
  <si>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</si>
  <si>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</si>
  <si>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</si>
  <si>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-</t>
  </si>
  <si>
    <t>Tires</t>
  </si>
  <si>
    <t>Other</t>
  </si>
  <si>
    <t xml:space="preserve">CFL PUBLIC RECYCLED  </t>
  </si>
  <si>
    <t xml:space="preserve">Green / Wood </t>
  </si>
  <si>
    <t>Metals</t>
  </si>
  <si>
    <t>TONS USED FOR ADC (GROUND)</t>
  </si>
  <si>
    <t xml:space="preserve">TONS DISPOSED </t>
  </si>
  <si>
    <t>%</t>
  </si>
  <si>
    <t xml:space="preserve">TOTAL TONS RECEIVED </t>
  </si>
  <si>
    <t>TOTAL TONS RECYCLED</t>
  </si>
  <si>
    <t>TOTAL TONS DISPOSED</t>
  </si>
  <si>
    <t xml:space="preserve">STOCKPILED MATERIALS AS OF </t>
  </si>
  <si>
    <t>GreenWaste</t>
  </si>
  <si>
    <t>Concrete</t>
  </si>
  <si>
    <t>(Visual Survey/estimation)</t>
  </si>
  <si>
    <t>(All Amounts shown are in Cubic Yards)</t>
  </si>
  <si>
    <t>Tons Clean Green Shipped to UVR for Composting</t>
  </si>
  <si>
    <t>Tons Shipped for BioFuel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</si>
  <si>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</si>
  <si>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</si>
  <si>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</si>
  <si>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</si>
  <si>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</si>
  <si>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</si>
  <si>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</si>
  <si>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UVR</t>
  </si>
  <si>
    <t>TOTAL</t>
  </si>
  <si>
    <t>INCOMING TONS</t>
  </si>
  <si>
    <t>MONTH OF JANUARY 05</t>
  </si>
  <si>
    <t>MONTH OF MARCH 05</t>
  </si>
  <si>
    <t>TOTAL INCOMING TONS RECEIVED BY CFL AND UVR</t>
  </si>
  <si>
    <t>TOTAL RECYCLED PRODUCTS</t>
  </si>
  <si>
    <t>655 TONS</t>
  </si>
  <si>
    <t xml:space="preserve">TONS OF MATERIAL RECEIVED AT THE LANDFILL FOR DISPOSAL </t>
  </si>
  <si>
    <t>TOTAL TONS RECEIVED BY CFL AND UVR</t>
  </si>
  <si>
    <t>TOTAL TONS RECYCLED @ UVR</t>
  </si>
  <si>
    <t>The following material on site based on visual survey are in cubic yards</t>
  </si>
  <si>
    <t>Week Ending</t>
  </si>
  <si>
    <t>Chip &amp; Grind</t>
  </si>
  <si>
    <t xml:space="preserve">CU of Clean Green Shipped to UVR  </t>
  </si>
  <si>
    <t xml:space="preserve">CU of Clean Green Shipped to Biomas  </t>
  </si>
  <si>
    <t>MONTH OF APRIL 05</t>
  </si>
  <si>
    <t xml:space="preserve">TOTAL RECYCLED PRODUCTS </t>
  </si>
  <si>
    <t>MONTH OF MAY 05</t>
  </si>
  <si>
    <t>CLOVER FLAT LANDFILL TONNAGE &amp; VOLUME REPORT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</si>
</sst>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2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Accounting"/>
      <sz val="12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Accounting"/>
      <sz val="14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right"/>
    </xf>
    <xf numFmtId="168" fontId="5" fillId="0" borderId="7" xfId="15" applyNumberFormat="1" applyFont="1" applyFill="1" applyBorder="1" applyAlignment="1">
      <alignment horizontal="right" vertical="justify"/>
    </xf>
    <xf numFmtId="2" fontId="8" fillId="0" borderId="0" xfId="15" applyNumberFormat="1" applyFont="1" applyFill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 horizontal="right"/>
    </xf>
    <xf numFmtId="164" fontId="9" fillId="0" borderId="0" xfId="15" applyNumberFormat="1" applyFont="1" applyFill="1" applyBorder="1" applyAlignment="1">
      <alignment/>
    </xf>
    <xf numFmtId="164" fontId="7" fillId="0" borderId="0" xfId="15" applyNumberFormat="1" applyFont="1" applyFill="1" applyAlignment="1">
      <alignment/>
    </xf>
    <xf numFmtId="0" fontId="5" fillId="0" borderId="7" xfId="0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168" fontId="9" fillId="0" borderId="7" xfId="15" applyNumberFormat="1" applyFont="1" applyFill="1" applyBorder="1" applyAlignment="1">
      <alignment horizontal="right"/>
    </xf>
    <xf numFmtId="168" fontId="9" fillId="0" borderId="8" xfId="15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64" fontId="9" fillId="0" borderId="0" xfId="15" applyNumberFormat="1" applyFont="1" applyFill="1" applyAlignment="1">
      <alignment/>
    </xf>
    <xf numFmtId="164" fontId="9" fillId="0" borderId="0" xfId="15" applyNumberFormat="1" applyFont="1" applyFill="1" applyAlignment="1">
      <alignment horizontal="center"/>
    </xf>
    <xf numFmtId="168" fontId="9" fillId="0" borderId="8" xfId="0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168" fontId="9" fillId="0" borderId="8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 horizontal="left"/>
    </xf>
    <xf numFmtId="164" fontId="9" fillId="0" borderId="0" xfId="15" applyNumberFormat="1" applyFont="1" applyFill="1" applyAlignment="1">
      <alignment horizontal="right"/>
    </xf>
    <xf numFmtId="168" fontId="5" fillId="0" borderId="9" xfId="15" applyNumberFormat="1" applyFont="1" applyFill="1" applyBorder="1" applyAlignment="1">
      <alignment/>
    </xf>
    <xf numFmtId="0" fontId="10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168" fontId="9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Alignment="1">
      <alignment horizontal="left" vertical="justify"/>
    </xf>
    <xf numFmtId="0" fontId="9" fillId="0" borderId="0" xfId="0" applyFont="1" applyFill="1" applyBorder="1" applyAlignment="1">
      <alignment horizontal="right" vertical="justify"/>
    </xf>
    <xf numFmtId="168" fontId="9" fillId="0" borderId="7" xfId="15" applyNumberFormat="1" applyFont="1" applyFill="1" applyBorder="1" applyAlignment="1">
      <alignment/>
    </xf>
    <xf numFmtId="168" fontId="9" fillId="0" borderId="8" xfId="0" applyNumberFormat="1" applyFont="1" applyFill="1" applyBorder="1" applyAlignment="1">
      <alignment horizontal="right"/>
    </xf>
    <xf numFmtId="168" fontId="9" fillId="0" borderId="8" xfId="15" applyNumberFormat="1" applyFont="1" applyFill="1" applyBorder="1" applyAlignment="1">
      <alignment/>
    </xf>
    <xf numFmtId="168" fontId="5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justify"/>
    </xf>
    <xf numFmtId="168" fontId="9" fillId="0" borderId="7" xfId="15" applyNumberFormat="1" applyFont="1" applyFill="1" applyBorder="1" applyAlignment="1">
      <alignment/>
    </xf>
    <xf numFmtId="168" fontId="5" fillId="0" borderId="7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right" vertical="justify"/>
    </xf>
    <xf numFmtId="164" fontId="6" fillId="0" borderId="0" xfId="15" applyNumberFormat="1" applyFont="1" applyFill="1" applyAlignment="1">
      <alignment horizontal="left" vertical="justify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11" fillId="0" borderId="0" xfId="0" applyFont="1" applyFill="1" applyAlignment="1">
      <alignment horizontal="left" vertical="justify"/>
    </xf>
    <xf numFmtId="168" fontId="5" fillId="0" borderId="7" xfId="15" applyNumberFormat="1" applyFont="1" applyFill="1" applyBorder="1" applyAlignment="1">
      <alignment horizontal="right"/>
    </xf>
    <xf numFmtId="10" fontId="5" fillId="0" borderId="7" xfId="15" applyNumberFormat="1" applyFont="1" applyFill="1" applyBorder="1" applyAlignment="1">
      <alignment horizontal="center" vertical="justify"/>
    </xf>
    <xf numFmtId="2" fontId="11" fillId="0" borderId="0" xfId="0" applyNumberFormat="1" applyFont="1" applyFill="1" applyAlignment="1">
      <alignment horizontal="left" vertical="justify" readingOrder="1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8" fontId="5" fillId="0" borderId="8" xfId="15" applyNumberFormat="1" applyFont="1" applyFill="1" applyBorder="1" applyAlignment="1">
      <alignment horizontal="right" vertical="justify"/>
    </xf>
    <xf numFmtId="164" fontId="6" fillId="0" borderId="0" xfId="15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 vertical="justify"/>
    </xf>
    <xf numFmtId="2" fontId="13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4" fillId="0" borderId="0" xfId="15" applyNumberFormat="1" applyFont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Fill="1" applyAlignment="1">
      <alignment/>
    </xf>
    <xf numFmtId="165" fontId="14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0" fontId="14" fillId="0" borderId="5" xfId="0" applyFont="1" applyBorder="1" applyAlignment="1">
      <alignment/>
    </xf>
    <xf numFmtId="14" fontId="14" fillId="0" borderId="5" xfId="0" applyNumberFormat="1" applyFont="1" applyFill="1" applyBorder="1" applyAlignment="1">
      <alignment/>
    </xf>
    <xf numFmtId="165" fontId="17" fillId="0" borderId="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65" fontId="14" fillId="0" borderId="5" xfId="0" applyNumberFormat="1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5" xfId="0" applyFont="1" applyFill="1" applyBorder="1" applyAlignment="1">
      <alignment/>
    </xf>
    <xf numFmtId="43" fontId="14" fillId="0" borderId="5" xfId="15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4" fillId="0" borderId="0" xfId="15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164" fontId="14" fillId="0" borderId="0" xfId="15" applyNumberFormat="1" applyFont="1" applyFill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" fontId="14" fillId="0" borderId="0" xfId="15" applyNumberFormat="1" applyFont="1" applyFill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0" xfId="15" applyNumberFormat="1" applyFont="1" applyFill="1" applyAlignment="1">
      <alignment horizontal="center"/>
    </xf>
    <xf numFmtId="164" fontId="14" fillId="0" borderId="0" xfId="15" applyNumberFormat="1" applyFont="1" applyFill="1" applyAlignment="1">
      <alignment/>
    </xf>
    <xf numFmtId="14" fontId="14" fillId="0" borderId="0" xfId="0" applyNumberFormat="1" applyFont="1" applyFill="1" applyAlignment="1">
      <alignment horizontal="right"/>
    </xf>
    <xf numFmtId="164" fontId="14" fillId="0" borderId="7" xfId="15" applyNumberFormat="1" applyFont="1" applyFill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164" fontId="6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14" fillId="0" borderId="0" xfId="15" applyNumberFormat="1" applyFont="1" applyFill="1" applyAlignment="1">
      <alignment/>
    </xf>
    <xf numFmtId="0" fontId="19" fillId="0" borderId="0" xfId="0" applyFont="1" applyAlignment="1">
      <alignment horizontal="right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/>
    </xf>
    <xf numFmtId="164" fontId="14" fillId="0" borderId="5" xfId="15" applyNumberFormat="1" applyFont="1" applyFill="1" applyBorder="1" applyAlignment="1">
      <alignment/>
    </xf>
    <xf numFmtId="0" fontId="19" fillId="0" borderId="0" xfId="0" applyFont="1" applyAlignment="1">
      <alignment/>
    </xf>
    <xf numFmtId="164" fontId="19" fillId="0" borderId="0" xfId="15" applyNumberFormat="1" applyFont="1" applyFill="1" applyAlignment="1">
      <alignment/>
    </xf>
    <xf numFmtId="164" fontId="11" fillId="0" borderId="0" xfId="15" applyNumberFormat="1" applyFont="1" applyFill="1" applyAlignment="1">
      <alignment horizontal="right"/>
    </xf>
    <xf numFmtId="1" fontId="11" fillId="0" borderId="7" xfId="15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 horizontal="center"/>
    </xf>
    <xf numFmtId="164" fontId="14" fillId="0" borderId="0" xfId="15" applyNumberFormat="1" applyFont="1" applyFill="1" applyBorder="1" applyAlignment="1">
      <alignment/>
    </xf>
    <xf numFmtId="164" fontId="14" fillId="0" borderId="0" xfId="15" applyNumberFormat="1" applyFont="1" applyFill="1" applyBorder="1" applyAlignment="1">
      <alignment horizontal="right"/>
    </xf>
    <xf numFmtId="168" fontId="14" fillId="0" borderId="7" xfId="15" applyNumberFormat="1" applyFont="1" applyFill="1" applyBorder="1" applyAlignment="1">
      <alignment horizontal="right"/>
    </xf>
    <xf numFmtId="168" fontId="14" fillId="0" borderId="8" xfId="15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68" fontId="14" fillId="0" borderId="8" xfId="0" applyNumberFormat="1" applyFont="1" applyFill="1" applyBorder="1" applyAlignment="1">
      <alignment/>
    </xf>
    <xf numFmtId="168" fontId="14" fillId="0" borderId="8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 horizontal="left"/>
    </xf>
    <xf numFmtId="164" fontId="14" fillId="0" borderId="0" xfId="15" applyNumberFormat="1" applyFont="1" applyFill="1" applyAlignment="1">
      <alignment horizontal="right"/>
    </xf>
    <xf numFmtId="2" fontId="11" fillId="0" borderId="9" xfId="15" applyNumberFormat="1" applyFont="1" applyFill="1" applyBorder="1" applyAlignment="1">
      <alignment/>
    </xf>
    <xf numFmtId="0" fontId="19" fillId="0" borderId="0" xfId="0" applyFont="1" applyFill="1" applyAlignment="1">
      <alignment horizontal="left" vertical="justify"/>
    </xf>
    <xf numFmtId="0" fontId="14" fillId="0" borderId="0" xfId="0" applyFont="1" applyFill="1" applyAlignment="1">
      <alignment horizontal="left" vertical="justify"/>
    </xf>
    <xf numFmtId="0" fontId="14" fillId="0" borderId="0" xfId="0" applyFont="1" applyFill="1" applyBorder="1" applyAlignment="1">
      <alignment horizontal="left" vertical="justify"/>
    </xf>
    <xf numFmtId="2" fontId="14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justify"/>
    </xf>
    <xf numFmtId="2" fontId="14" fillId="0" borderId="7" xfId="15" applyNumberFormat="1" applyFont="1" applyFill="1" applyBorder="1" applyAlignment="1">
      <alignment/>
    </xf>
    <xf numFmtId="2" fontId="14" fillId="0" borderId="8" xfId="0" applyNumberFormat="1" applyFont="1" applyFill="1" applyBorder="1" applyAlignment="1">
      <alignment horizontal="right"/>
    </xf>
    <xf numFmtId="2" fontId="14" fillId="0" borderId="8" xfId="15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vertical="justify"/>
    </xf>
    <xf numFmtId="1" fontId="5" fillId="0" borderId="0" xfId="0" applyNumberFormat="1" applyFont="1" applyFill="1" applyBorder="1" applyAlignment="1">
      <alignment horizontal="center" vertical="justify"/>
    </xf>
    <xf numFmtId="1" fontId="5" fillId="0" borderId="0" xfId="0" applyNumberFormat="1" applyFont="1" applyFill="1" applyBorder="1" applyAlignment="1">
      <alignment horizontal="right" vertical="justify"/>
    </xf>
    <xf numFmtId="0" fontId="19" fillId="0" borderId="0" xfId="0" applyFont="1" applyFill="1" applyBorder="1" applyAlignment="1">
      <alignment horizontal="left" vertical="justify"/>
    </xf>
    <xf numFmtId="2" fontId="14" fillId="0" borderId="7" xfId="15" applyNumberFormat="1" applyFont="1" applyFill="1" applyBorder="1" applyAlignment="1">
      <alignment/>
    </xf>
    <xf numFmtId="2" fontId="11" fillId="0" borderId="7" xfId="15" applyNumberFormat="1" applyFont="1" applyFill="1" applyBorder="1" applyAlignment="1">
      <alignment/>
    </xf>
    <xf numFmtId="1" fontId="5" fillId="0" borderId="7" xfId="15" applyNumberFormat="1" applyFont="1" applyFill="1" applyBorder="1" applyAlignment="1">
      <alignment horizontal="right"/>
    </xf>
    <xf numFmtId="1" fontId="5" fillId="0" borderId="8" xfId="15" applyNumberFormat="1" applyFont="1" applyFill="1" applyBorder="1" applyAlignment="1">
      <alignment horizontal="right" vertical="justify"/>
    </xf>
    <xf numFmtId="9" fontId="5" fillId="0" borderId="7" xfId="15" applyNumberFormat="1" applyFont="1" applyFill="1" applyBorder="1" applyAlignment="1">
      <alignment horizontal="center" vertical="justify"/>
    </xf>
    <xf numFmtId="1" fontId="5" fillId="0" borderId="7" xfId="15" applyNumberFormat="1" applyFont="1" applyFill="1" applyBorder="1" applyAlignment="1">
      <alignment horizontal="right" vertical="justify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165" fontId="14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1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43" fontId="6" fillId="0" borderId="8" xfId="15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4" fillId="0" borderId="7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15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2" fontId="5" fillId="0" borderId="9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21" fillId="0" borderId="7" xfId="0" applyNumberFormat="1" applyFont="1" applyFill="1" applyBorder="1" applyAlignment="1">
      <alignment/>
    </xf>
    <xf numFmtId="0" fontId="14" fillId="0" borderId="7" xfId="15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CFL%20%20monthly%20reports%202005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9">
          <cell r="B9">
            <v>1034.8899999999999</v>
          </cell>
          <cell r="C9">
            <v>2779.37</v>
          </cell>
          <cell r="D9">
            <v>3814.2599999999998</v>
          </cell>
        </row>
      </sheetData>
      <sheetData sheetId="1">
        <row r="10">
          <cell r="B10">
            <v>949.2</v>
          </cell>
          <cell r="C10">
            <v>2440.78</v>
          </cell>
          <cell r="D10">
            <v>218.48000000000002</v>
          </cell>
          <cell r="E10">
            <v>3608.4600000000005</v>
          </cell>
        </row>
      </sheetData>
      <sheetData sheetId="4">
        <row r="34">
          <cell r="E34">
            <v>33.310900000000004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53.28125" style="0" customWidth="1"/>
    <col min="2" max="2" width="16.71093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1" t="s">
        <v>0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45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2.5" customHeight="1">
      <c r="A4" s="14" t="s">
        <v>3</v>
      </c>
      <c r="B4" s="15"/>
      <c r="C4" s="16" t="s">
        <v>4</v>
      </c>
      <c r="D4" s="17">
        <v>3880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26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34" t="s">
        <v>6</v>
      </c>
      <c r="B7" s="24"/>
      <c r="C7" s="23"/>
      <c r="D7" s="35">
        <v>146.5</v>
      </c>
      <c r="E7" s="29"/>
      <c r="F7" s="31"/>
      <c r="H7" s="33"/>
    </row>
    <row r="8" spans="1:8" s="32" customFormat="1" ht="20.25">
      <c r="A8" s="34" t="s">
        <v>7</v>
      </c>
      <c r="B8" s="24"/>
      <c r="C8" s="23"/>
      <c r="D8" s="36">
        <v>31.9</v>
      </c>
      <c r="E8" s="29"/>
      <c r="F8" s="31"/>
      <c r="H8" s="33"/>
    </row>
    <row r="9" spans="1:8" s="32" customFormat="1" ht="20.25">
      <c r="A9" s="37" t="s">
        <v>8</v>
      </c>
      <c r="B9" s="38"/>
      <c r="C9" s="39"/>
      <c r="D9" s="40">
        <v>29.2</v>
      </c>
      <c r="E9" s="41"/>
      <c r="F9" s="31"/>
      <c r="H9" s="33"/>
    </row>
    <row r="10" spans="1:8" s="32" customFormat="1" ht="20.25">
      <c r="A10" s="37" t="s">
        <v>9</v>
      </c>
      <c r="B10" s="38"/>
      <c r="C10" s="39"/>
      <c r="D10" s="42">
        <v>0</v>
      </c>
      <c r="E10" s="41"/>
      <c r="F10" s="31"/>
      <c r="H10" s="33"/>
    </row>
    <row r="11" spans="1:8" s="32" customFormat="1" ht="20.25">
      <c r="A11" s="37" t="s">
        <v>10</v>
      </c>
      <c r="B11" s="38"/>
      <c r="C11" s="39"/>
      <c r="D11" s="42">
        <v>1.9</v>
      </c>
      <c r="E11" s="41"/>
      <c r="F11" s="31"/>
      <c r="H11" s="33"/>
    </row>
    <row r="12" spans="1:8" s="32" customFormat="1" ht="20.25">
      <c r="A12" s="37" t="s">
        <v>11</v>
      </c>
      <c r="B12" s="38"/>
      <c r="C12" s="39"/>
      <c r="D12" s="36">
        <v>10.4</v>
      </c>
      <c r="E12" s="41"/>
      <c r="F12" s="31"/>
      <c r="H12" s="33"/>
    </row>
    <row r="13" spans="1:8" s="32" customFormat="1" ht="20.25">
      <c r="A13" s="37" t="s">
        <v>12</v>
      </c>
      <c r="B13" s="38"/>
      <c r="C13" s="39"/>
      <c r="D13" s="36">
        <v>23.1</v>
      </c>
      <c r="E13" s="41"/>
      <c r="F13" s="31"/>
      <c r="H13" s="33"/>
    </row>
    <row r="14" spans="1:8" s="32" customFormat="1" ht="20.25">
      <c r="A14" s="37" t="s">
        <v>13</v>
      </c>
      <c r="B14" s="38"/>
      <c r="C14" s="39"/>
      <c r="D14" s="42">
        <v>0</v>
      </c>
      <c r="E14" s="41"/>
      <c r="F14" s="31"/>
      <c r="H14" s="33"/>
    </row>
    <row r="15" spans="1:8" s="32" customFormat="1" ht="20.25">
      <c r="A15" s="37" t="s">
        <v>14</v>
      </c>
      <c r="B15" s="38"/>
      <c r="C15" s="39"/>
      <c r="D15" s="36">
        <v>1.6</v>
      </c>
      <c r="E15" s="41"/>
      <c r="F15" s="31"/>
      <c r="H15" s="33"/>
    </row>
    <row r="16" spans="1:8" s="32" customFormat="1" ht="20.25">
      <c r="A16" s="37" t="s">
        <v>15</v>
      </c>
      <c r="B16" s="38"/>
      <c r="C16" s="39"/>
      <c r="D16" s="36">
        <v>0.7</v>
      </c>
      <c r="E16" s="41"/>
      <c r="F16" s="31"/>
      <c r="H16" s="33"/>
    </row>
    <row r="17" spans="1:8" s="32" customFormat="1" ht="20.25">
      <c r="A17" s="37" t="s">
        <v>17</v>
      </c>
      <c r="B17" s="38"/>
      <c r="C17" s="43" t="s">
        <v>4</v>
      </c>
      <c r="D17" s="36" t="s">
        <v>16</v>
      </c>
      <c r="E17" s="41"/>
      <c r="F17" s="31"/>
      <c r="H17" s="33"/>
    </row>
    <row r="18" spans="1:8" s="32" customFormat="1" ht="20.25">
      <c r="A18" s="37" t="s">
        <v>18</v>
      </c>
      <c r="B18" s="38"/>
      <c r="C18" s="44" t="s">
        <v>4</v>
      </c>
      <c r="D18" s="36" t="s">
        <v>16</v>
      </c>
      <c r="E18" s="41"/>
      <c r="F18" s="31"/>
      <c r="H18" s="33"/>
    </row>
    <row r="19" spans="1:8" s="32" customFormat="1" ht="20.25">
      <c r="A19" s="37"/>
      <c r="B19" s="38"/>
      <c r="C19" s="44"/>
      <c r="D19" s="45">
        <f>SUM(D7:D18)</f>
        <v>245.29999999999998</v>
      </c>
      <c r="E19" s="41"/>
      <c r="F19" s="31"/>
      <c r="H19" s="33"/>
    </row>
    <row r="20" spans="1:8" s="32" customFormat="1" ht="20.25">
      <c r="A20" s="46" t="s">
        <v>19</v>
      </c>
      <c r="B20" s="47"/>
      <c r="C20" s="48"/>
      <c r="D20" s="49"/>
      <c r="E20" s="50"/>
      <c r="F20" s="31"/>
      <c r="H20" s="33"/>
    </row>
    <row r="21" spans="1:8" s="32" customFormat="1" ht="20.25">
      <c r="A21" s="48" t="s">
        <v>20</v>
      </c>
      <c r="B21" s="51"/>
      <c r="C21" s="51" t="s">
        <v>4</v>
      </c>
      <c r="D21" s="52">
        <v>41.8</v>
      </c>
      <c r="E21" s="50"/>
      <c r="F21" s="31"/>
      <c r="H21" s="33"/>
    </row>
    <row r="22" spans="1:8" s="32" customFormat="1" ht="20.25">
      <c r="A22" s="48" t="s">
        <v>7</v>
      </c>
      <c r="B22" s="51"/>
      <c r="C22" s="51"/>
      <c r="D22" s="53">
        <v>85</v>
      </c>
      <c r="E22" s="50"/>
      <c r="F22" s="31"/>
      <c r="H22" s="33"/>
    </row>
    <row r="23" spans="1:8" s="32" customFormat="1" ht="20.25">
      <c r="A23" s="48" t="s">
        <v>21</v>
      </c>
      <c r="B23" s="51"/>
      <c r="C23" s="51"/>
      <c r="D23" s="54">
        <v>16.8</v>
      </c>
      <c r="E23" s="50"/>
      <c r="F23" s="31"/>
      <c r="H23" s="33"/>
    </row>
    <row r="24" spans="1:8" s="32" customFormat="1" ht="20.25">
      <c r="A24" s="48"/>
      <c r="B24" s="51"/>
      <c r="C24" s="51"/>
      <c r="D24" s="55">
        <f>SUM(D21:D23)</f>
        <v>143.6</v>
      </c>
      <c r="E24" s="50"/>
      <c r="F24" s="31"/>
      <c r="H24" s="33"/>
    </row>
    <row r="25" spans="1:8" s="32" customFormat="1" ht="20.25">
      <c r="A25" s="48"/>
      <c r="B25" s="51"/>
      <c r="C25" s="51"/>
      <c r="D25" s="55"/>
      <c r="E25" s="50"/>
      <c r="F25" s="31"/>
      <c r="H25" s="33"/>
    </row>
    <row r="26" spans="1:8" s="32" customFormat="1" ht="20.25">
      <c r="A26" s="56" t="s">
        <v>22</v>
      </c>
      <c r="B26" s="51"/>
      <c r="C26" s="51"/>
      <c r="D26" s="57">
        <v>188.25</v>
      </c>
      <c r="E26" s="50"/>
      <c r="F26" s="31"/>
      <c r="H26" s="33"/>
    </row>
    <row r="27" spans="1:8" s="32" customFormat="1" ht="20.25">
      <c r="A27" s="48"/>
      <c r="B27" s="51"/>
      <c r="C27" s="51"/>
      <c r="D27" s="55"/>
      <c r="E27" s="50"/>
      <c r="F27" s="31"/>
      <c r="H27" s="33"/>
    </row>
    <row r="28" spans="1:8" s="32" customFormat="1" ht="20.25">
      <c r="A28" s="56" t="s">
        <v>23</v>
      </c>
      <c r="B28" s="51"/>
      <c r="C28" s="51"/>
      <c r="D28" s="58">
        <f>SUM(D4-D19-D24)</f>
        <v>3491.1</v>
      </c>
      <c r="E28" s="50"/>
      <c r="F28" s="31"/>
      <c r="H28" s="33"/>
    </row>
    <row r="29" spans="1:8" s="32" customFormat="1" ht="20.25">
      <c r="A29" s="48"/>
      <c r="B29" s="51"/>
      <c r="C29" s="51"/>
      <c r="D29" s="55"/>
      <c r="E29" s="50"/>
      <c r="F29" s="31"/>
      <c r="H29" s="33"/>
    </row>
    <row r="30" spans="1:8" s="32" customFormat="1" ht="20.25">
      <c r="A30" s="48"/>
      <c r="B30" s="51"/>
      <c r="C30" s="51"/>
      <c r="D30" s="59"/>
      <c r="E30" s="50"/>
      <c r="F30" s="31"/>
      <c r="H30" s="33"/>
    </row>
    <row r="31" spans="1:8" s="32" customFormat="1" ht="16.5" thickBot="1">
      <c r="A31" s="60"/>
      <c r="B31" s="61"/>
      <c r="C31" s="61"/>
      <c r="D31" s="30"/>
      <c r="E31" s="62"/>
      <c r="F31" s="31"/>
      <c r="H31" s="33"/>
    </row>
    <row r="32" spans="1:7" s="5" customFormat="1" ht="23.25">
      <c r="A32" s="63" t="s">
        <v>0</v>
      </c>
      <c r="B32" s="64"/>
      <c r="C32" s="64"/>
      <c r="D32" s="64"/>
      <c r="E32" s="3"/>
      <c r="F32" s="4"/>
      <c r="G32" s="4"/>
    </row>
    <row r="33" spans="1:7" s="5" customFormat="1" ht="24" thickBot="1">
      <c r="A33" s="65" t="s">
        <v>45</v>
      </c>
      <c r="B33" s="66"/>
      <c r="C33" s="66"/>
      <c r="D33" s="66"/>
      <c r="E33" s="67"/>
      <c r="F33" s="4"/>
      <c r="G33" s="4"/>
    </row>
    <row r="34" spans="1:8" s="32" customFormat="1" ht="21" customHeight="1">
      <c r="A34" s="60"/>
      <c r="B34" s="60"/>
      <c r="C34" s="60"/>
      <c r="D34" s="30"/>
      <c r="E34" s="4" t="s">
        <v>24</v>
      </c>
      <c r="F34" s="31"/>
      <c r="H34" s="33"/>
    </row>
    <row r="35" spans="1:8" s="32" customFormat="1" ht="21" customHeight="1">
      <c r="A35" s="68" t="s">
        <v>25</v>
      </c>
      <c r="B35" s="60"/>
      <c r="C35" s="60"/>
      <c r="D35" s="69">
        <f>(D4)</f>
        <v>3880</v>
      </c>
      <c r="E35" s="70">
        <v>1</v>
      </c>
      <c r="F35" s="31"/>
      <c r="H35" s="33"/>
    </row>
    <row r="36" spans="1:6" s="76" customFormat="1" ht="21" customHeight="1">
      <c r="A36" s="71" t="s">
        <v>26</v>
      </c>
      <c r="B36" s="72"/>
      <c r="C36" s="73"/>
      <c r="D36" s="74">
        <f>(D19+D24)</f>
        <v>388.9</v>
      </c>
      <c r="E36" s="70">
        <f>D36/D35</f>
        <v>0.1002319587628866</v>
      </c>
      <c r="F36" s="75"/>
    </row>
    <row r="37" spans="1:8" s="32" customFormat="1" ht="18.75" customHeight="1">
      <c r="A37" s="77" t="s">
        <v>27</v>
      </c>
      <c r="B37" s="78"/>
      <c r="C37" s="78"/>
      <c r="D37" s="17">
        <f>SUM(D35-D36)</f>
        <v>3491.1</v>
      </c>
      <c r="E37" s="70">
        <f>E35-E36</f>
        <v>0.8997680412371134</v>
      </c>
      <c r="F37" s="31"/>
      <c r="H37" s="33"/>
    </row>
    <row r="38" spans="1:8" s="32" customFormat="1" ht="18.75" customHeight="1">
      <c r="A38" s="60"/>
      <c r="B38" s="78"/>
      <c r="C38" s="78"/>
      <c r="D38" s="78"/>
      <c r="E38" s="79"/>
      <c r="F38" s="31"/>
      <c r="H38" s="33"/>
    </row>
    <row r="39" spans="1:8" ht="15">
      <c r="A39" s="80"/>
      <c r="B39" s="81"/>
      <c r="C39" s="82"/>
      <c r="D39" s="83"/>
      <c r="E39" s="83"/>
      <c r="F39" s="84"/>
      <c r="G39" s="85"/>
      <c r="H39" s="85"/>
    </row>
    <row r="40" spans="1:6" s="90" customFormat="1" ht="20.25">
      <c r="A40" s="86" t="s">
        <v>28</v>
      </c>
      <c r="B40" s="87">
        <v>38383</v>
      </c>
      <c r="C40" s="88" t="s">
        <v>29</v>
      </c>
      <c r="D40" s="88"/>
      <c r="E40" s="88" t="s">
        <v>30</v>
      </c>
      <c r="F40" s="89"/>
    </row>
    <row r="41" spans="1:8" ht="18">
      <c r="A41" s="86" t="s">
        <v>31</v>
      </c>
      <c r="B41" s="91"/>
      <c r="C41" s="92">
        <v>320</v>
      </c>
      <c r="D41" s="92"/>
      <c r="E41" s="92">
        <v>160</v>
      </c>
      <c r="F41" s="84"/>
      <c r="G41" s="85"/>
      <c r="H41" s="85"/>
    </row>
    <row r="42" spans="1:8" ht="18">
      <c r="A42" s="86" t="s">
        <v>32</v>
      </c>
      <c r="B42" s="91"/>
      <c r="C42" s="93"/>
      <c r="D42" s="93"/>
      <c r="E42" s="93"/>
      <c r="F42" s="94"/>
      <c r="G42" s="85"/>
      <c r="H42" s="85"/>
    </row>
    <row r="43" spans="1:8" ht="18.75" thickBot="1">
      <c r="A43" s="95"/>
      <c r="B43" s="96"/>
      <c r="C43" s="97"/>
      <c r="D43" s="97"/>
      <c r="E43" s="97"/>
      <c r="F43" s="94"/>
      <c r="G43" s="85"/>
      <c r="H43" s="85"/>
    </row>
    <row r="44" spans="1:8" ht="18">
      <c r="A44" s="98"/>
      <c r="B44" s="91"/>
      <c r="C44" s="93"/>
      <c r="D44" s="93"/>
      <c r="E44" s="93"/>
      <c r="F44" s="94"/>
      <c r="G44" s="85"/>
      <c r="H44" s="85"/>
    </row>
    <row r="45" spans="1:8" ht="18.75" thickBot="1">
      <c r="A45" s="95"/>
      <c r="B45" s="96"/>
      <c r="C45" s="99"/>
      <c r="D45" s="99"/>
      <c r="E45" s="99"/>
      <c r="F45" s="94"/>
      <c r="G45" s="85"/>
      <c r="H45" s="85"/>
    </row>
    <row r="46" spans="6:8" ht="12.75">
      <c r="F46" s="101"/>
      <c r="G46" s="102"/>
      <c r="H46" s="85"/>
    </row>
    <row r="47" spans="6:8" ht="12.75">
      <c r="F47" s="101"/>
      <c r="G47" s="102"/>
      <c r="H47" s="85"/>
    </row>
    <row r="48" spans="6:8" ht="12.75">
      <c r="F48" s="101"/>
      <c r="G48" s="102"/>
      <c r="H48" s="85"/>
    </row>
    <row r="49" spans="6:8" ht="12.75">
      <c r="F49" s="101"/>
      <c r="G49" s="102"/>
      <c r="H49" s="85"/>
    </row>
    <row r="50" spans="1:8" ht="18">
      <c r="A50" s="90"/>
      <c r="B50" s="132" t="s">
        <v>40</v>
      </c>
      <c r="C50" s="132" t="s">
        <v>41</v>
      </c>
      <c r="D50" s="132" t="s">
        <v>42</v>
      </c>
      <c r="E50" s="132" t="s">
        <v>43</v>
      </c>
      <c r="F50" s="101"/>
      <c r="G50" s="102"/>
      <c r="H50" s="106"/>
    </row>
    <row r="51" spans="1:8" ht="18.75" thickBot="1">
      <c r="A51" s="136" t="s">
        <v>44</v>
      </c>
      <c r="B51" s="131">
        <f>'[1]Jan'!$B$9</f>
        <v>1034.8899999999999</v>
      </c>
      <c r="C51" s="137">
        <f>'[1]Jan'!$C$9</f>
        <v>2779.37</v>
      </c>
      <c r="D51" s="137"/>
      <c r="E51" s="137">
        <f>'[1]Jan'!$D$9</f>
        <v>3814.2599999999998</v>
      </c>
      <c r="F51" s="101"/>
      <c r="G51" s="102"/>
      <c r="H51" s="106"/>
    </row>
    <row r="52" spans="1:8" ht="18">
      <c r="A52" s="90"/>
      <c r="B52" s="90"/>
      <c r="C52" s="90"/>
      <c r="D52" s="90"/>
      <c r="E52" s="105"/>
      <c r="F52" s="101"/>
      <c r="G52" s="85"/>
      <c r="H52" s="85"/>
    </row>
    <row r="53" spans="1:8" ht="18">
      <c r="A53" s="133" t="s">
        <v>35</v>
      </c>
      <c r="B53" s="134" t="s">
        <v>2</v>
      </c>
      <c r="C53" s="135"/>
      <c r="D53" s="135"/>
      <c r="E53" s="135"/>
      <c r="F53" s="102"/>
      <c r="G53" s="85"/>
      <c r="H53" s="85"/>
    </row>
    <row r="54" spans="1:8" ht="18">
      <c r="A54" s="91">
        <v>38353</v>
      </c>
      <c r="B54" s="107">
        <v>0</v>
      </c>
      <c r="C54" s="108"/>
      <c r="D54" s="109"/>
      <c r="E54" s="110"/>
      <c r="F54" s="111"/>
      <c r="G54" s="85"/>
      <c r="H54" s="85"/>
    </row>
    <row r="55" spans="1:8" ht="18">
      <c r="A55" s="91">
        <v>38354</v>
      </c>
      <c r="B55" s="107">
        <v>9</v>
      </c>
      <c r="C55" s="108"/>
      <c r="D55" s="109"/>
      <c r="E55" s="110"/>
      <c r="F55" s="112"/>
      <c r="G55" s="85"/>
      <c r="H55" s="85"/>
    </row>
    <row r="56" spans="1:8" ht="18">
      <c r="A56" s="91">
        <v>38355</v>
      </c>
      <c r="B56" s="107">
        <v>125.3</v>
      </c>
      <c r="C56" s="108"/>
      <c r="D56" s="109"/>
      <c r="E56" s="113"/>
      <c r="F56" s="112"/>
      <c r="G56" s="85"/>
      <c r="H56" s="85"/>
    </row>
    <row r="57" spans="1:8" ht="18">
      <c r="A57" s="91">
        <v>38356</v>
      </c>
      <c r="B57" s="107">
        <v>177.2</v>
      </c>
      <c r="C57" s="108"/>
      <c r="D57" s="109"/>
      <c r="E57" s="113"/>
      <c r="F57" s="112"/>
      <c r="G57" s="85"/>
      <c r="H57" s="85"/>
    </row>
    <row r="58" spans="1:8" ht="18">
      <c r="A58" s="91">
        <v>38357</v>
      </c>
      <c r="B58" s="107">
        <v>172.3</v>
      </c>
      <c r="C58" s="108"/>
      <c r="D58" s="109"/>
      <c r="E58" s="110"/>
      <c r="F58" s="112"/>
      <c r="G58" s="85"/>
      <c r="H58" s="85"/>
    </row>
    <row r="59" spans="1:8" ht="18">
      <c r="A59" s="91">
        <v>38358</v>
      </c>
      <c r="B59" s="107">
        <v>159.7</v>
      </c>
      <c r="C59" s="108"/>
      <c r="D59" s="110"/>
      <c r="E59" s="110"/>
      <c r="F59" s="112"/>
      <c r="G59" s="85"/>
      <c r="H59" s="85"/>
    </row>
    <row r="60" spans="1:8" ht="18">
      <c r="A60" s="91">
        <v>38359</v>
      </c>
      <c r="B60" s="107">
        <v>178.3</v>
      </c>
      <c r="C60" s="107"/>
      <c r="D60" s="109"/>
      <c r="E60" s="110"/>
      <c r="F60" s="112"/>
      <c r="G60" s="85"/>
      <c r="H60" s="85"/>
    </row>
    <row r="61" spans="1:8" ht="18">
      <c r="A61" s="91">
        <v>38360</v>
      </c>
      <c r="B61" s="107">
        <v>10.6</v>
      </c>
      <c r="C61" s="108"/>
      <c r="D61" s="109"/>
      <c r="E61" s="110"/>
      <c r="F61" s="112"/>
      <c r="G61" s="85"/>
      <c r="H61" s="85"/>
    </row>
    <row r="62" spans="1:8" ht="18">
      <c r="A62" s="91">
        <v>38361</v>
      </c>
      <c r="B62" s="107">
        <v>9.3</v>
      </c>
      <c r="C62" s="108"/>
      <c r="D62" s="109"/>
      <c r="E62" s="113"/>
      <c r="F62" s="112"/>
      <c r="G62" s="85"/>
      <c r="H62" s="85"/>
    </row>
    <row r="63" spans="1:8" ht="18">
      <c r="A63" s="91">
        <v>38362</v>
      </c>
      <c r="B63" s="107">
        <v>126.5</v>
      </c>
      <c r="C63" s="108"/>
      <c r="D63" s="109"/>
      <c r="E63" s="113"/>
      <c r="F63" s="112"/>
      <c r="G63" s="85"/>
      <c r="H63" s="85"/>
    </row>
    <row r="64" spans="1:8" ht="18">
      <c r="A64" s="91">
        <v>38363</v>
      </c>
      <c r="B64" s="107">
        <v>187.4</v>
      </c>
      <c r="C64" s="108"/>
      <c r="D64" s="109"/>
      <c r="E64" s="113"/>
      <c r="F64" s="112"/>
      <c r="G64" s="85"/>
      <c r="H64" s="85"/>
    </row>
    <row r="65" spans="1:8" ht="18">
      <c r="A65" s="91">
        <v>38364</v>
      </c>
      <c r="B65" s="107">
        <v>194.7</v>
      </c>
      <c r="C65" s="108"/>
      <c r="D65" s="110"/>
      <c r="E65" s="110"/>
      <c r="F65" s="112"/>
      <c r="G65" s="85"/>
      <c r="H65" s="85"/>
    </row>
    <row r="66" spans="1:8" ht="18">
      <c r="A66" s="91">
        <v>38365</v>
      </c>
      <c r="B66" s="107">
        <v>145.7</v>
      </c>
      <c r="C66" s="108"/>
      <c r="D66" s="110"/>
      <c r="E66" s="110"/>
      <c r="F66" s="112"/>
      <c r="G66" s="85"/>
      <c r="H66" s="85"/>
    </row>
    <row r="67" spans="1:8" ht="18">
      <c r="A67" s="91">
        <v>38366</v>
      </c>
      <c r="B67" s="107">
        <v>181.9</v>
      </c>
      <c r="C67" s="107"/>
      <c r="D67" s="109"/>
      <c r="E67" s="113"/>
      <c r="F67" s="112"/>
      <c r="G67" s="85"/>
      <c r="H67" s="85"/>
    </row>
    <row r="68" spans="1:8" ht="18">
      <c r="A68" s="91">
        <v>38367</v>
      </c>
      <c r="B68" s="107">
        <v>27.6</v>
      </c>
      <c r="C68" s="108"/>
      <c r="D68" s="109"/>
      <c r="E68" s="113"/>
      <c r="F68" s="112"/>
      <c r="G68" s="85"/>
      <c r="H68" s="85"/>
    </row>
    <row r="69" spans="1:8" ht="18">
      <c r="A69" s="91">
        <v>38368</v>
      </c>
      <c r="B69" s="110">
        <v>13.9</v>
      </c>
      <c r="C69" s="114"/>
      <c r="D69" s="115"/>
      <c r="E69" s="116"/>
      <c r="F69" s="112"/>
      <c r="G69" s="85"/>
      <c r="H69" s="85"/>
    </row>
    <row r="70" spans="1:8" ht="18">
      <c r="A70" s="91">
        <v>38369</v>
      </c>
      <c r="B70" s="110">
        <v>127.9</v>
      </c>
      <c r="C70" s="115"/>
      <c r="D70" s="115"/>
      <c r="E70" s="113"/>
      <c r="F70" s="112"/>
      <c r="G70" s="85"/>
      <c r="H70" s="85"/>
    </row>
    <row r="71" spans="1:8" ht="18">
      <c r="A71" s="91">
        <v>38370</v>
      </c>
      <c r="B71" s="110">
        <v>151.7</v>
      </c>
      <c r="C71" s="115"/>
      <c r="D71" s="115"/>
      <c r="E71" s="115"/>
      <c r="F71" s="112"/>
      <c r="G71" s="85"/>
      <c r="H71" s="85"/>
    </row>
    <row r="72" spans="1:8" ht="18">
      <c r="A72" s="91">
        <v>38371</v>
      </c>
      <c r="B72" s="110">
        <v>147.6</v>
      </c>
      <c r="C72" s="115"/>
      <c r="D72" s="115"/>
      <c r="E72" s="110"/>
      <c r="F72" s="112"/>
      <c r="G72" s="85"/>
      <c r="H72" s="85"/>
    </row>
    <row r="73" spans="1:8" ht="18">
      <c r="A73" s="91">
        <v>38372</v>
      </c>
      <c r="B73" s="110">
        <v>151.7</v>
      </c>
      <c r="C73" s="115"/>
      <c r="D73" s="110"/>
      <c r="E73" s="110"/>
      <c r="F73" s="112"/>
      <c r="G73" s="85"/>
      <c r="H73" s="85"/>
    </row>
    <row r="74" spans="1:8" ht="18">
      <c r="A74" s="91">
        <v>38373</v>
      </c>
      <c r="B74" s="110">
        <v>256.6</v>
      </c>
      <c r="C74" s="110"/>
      <c r="D74" s="115"/>
      <c r="E74" s="110"/>
      <c r="F74" s="112"/>
      <c r="G74" s="85"/>
      <c r="H74" s="85"/>
    </row>
    <row r="75" spans="1:8" ht="18">
      <c r="A75" s="91">
        <v>38374</v>
      </c>
      <c r="B75" s="110">
        <v>42.8</v>
      </c>
      <c r="C75" s="115"/>
      <c r="D75" s="115"/>
      <c r="E75" s="115"/>
      <c r="F75" s="112"/>
      <c r="G75" s="85"/>
      <c r="H75" s="85"/>
    </row>
    <row r="76" spans="1:8" ht="18">
      <c r="A76" s="91">
        <v>38375</v>
      </c>
      <c r="B76" s="110">
        <v>20.7</v>
      </c>
      <c r="C76" s="115"/>
      <c r="D76" s="115"/>
      <c r="E76" s="115"/>
      <c r="F76" s="112"/>
      <c r="G76" s="85"/>
      <c r="H76" s="85"/>
    </row>
    <row r="77" spans="1:8" ht="18">
      <c r="A77" s="91">
        <v>38376</v>
      </c>
      <c r="B77" s="110">
        <v>158.1</v>
      </c>
      <c r="C77" s="115"/>
      <c r="D77" s="115"/>
      <c r="E77" s="115"/>
      <c r="F77" s="112"/>
      <c r="G77" s="85"/>
      <c r="H77" s="85"/>
    </row>
    <row r="78" spans="1:8" ht="18">
      <c r="A78" s="91">
        <v>38377</v>
      </c>
      <c r="B78" s="110">
        <v>201.9</v>
      </c>
      <c r="C78" s="115"/>
      <c r="D78" s="115"/>
      <c r="E78" s="115"/>
      <c r="F78" s="112"/>
      <c r="G78" s="85"/>
      <c r="H78" s="85"/>
    </row>
    <row r="79" spans="1:8" ht="18">
      <c r="A79" s="91">
        <v>38378</v>
      </c>
      <c r="B79" s="110">
        <v>178.2</v>
      </c>
      <c r="C79" s="115"/>
      <c r="D79" s="115"/>
      <c r="E79" s="110"/>
      <c r="F79" s="112"/>
      <c r="G79" s="85"/>
      <c r="H79" s="85"/>
    </row>
    <row r="80" spans="1:8" ht="18">
      <c r="A80" s="91">
        <v>38379</v>
      </c>
      <c r="B80" s="110">
        <v>205.3</v>
      </c>
      <c r="C80" s="115"/>
      <c r="D80" s="117"/>
      <c r="E80" s="110"/>
      <c r="F80" s="112"/>
      <c r="G80" s="85"/>
      <c r="H80" s="85"/>
    </row>
    <row r="81" spans="1:8" ht="18">
      <c r="A81" s="91">
        <v>38380</v>
      </c>
      <c r="B81" s="110">
        <v>192.5</v>
      </c>
      <c r="C81" s="117"/>
      <c r="D81" s="115"/>
      <c r="E81" s="115"/>
      <c r="F81" s="112"/>
      <c r="G81" s="85"/>
      <c r="H81" s="85"/>
    </row>
    <row r="82" spans="1:8" ht="18">
      <c r="A82" s="91">
        <v>38381</v>
      </c>
      <c r="B82" s="110">
        <v>16.7</v>
      </c>
      <c r="C82" s="115"/>
      <c r="D82" s="115"/>
      <c r="E82" s="115"/>
      <c r="F82" s="112"/>
      <c r="G82" s="85"/>
      <c r="H82" s="85"/>
    </row>
    <row r="83" spans="1:8" ht="18">
      <c r="A83" s="91">
        <v>38382</v>
      </c>
      <c r="B83" s="110">
        <v>15.7</v>
      </c>
      <c r="C83" s="115"/>
      <c r="D83" s="115"/>
      <c r="E83" s="115"/>
      <c r="F83" s="112"/>
      <c r="G83" s="85"/>
      <c r="H83" s="85"/>
    </row>
    <row r="84" spans="1:8" ht="18">
      <c r="A84" s="91">
        <v>38383</v>
      </c>
      <c r="B84" s="119">
        <v>0</v>
      </c>
      <c r="C84" s="120"/>
      <c r="D84" s="120"/>
      <c r="E84" s="120"/>
      <c r="F84" s="112"/>
      <c r="G84" s="85"/>
      <c r="H84" s="85"/>
    </row>
    <row r="85" spans="1:8" ht="18">
      <c r="A85" s="121" t="s">
        <v>39</v>
      </c>
      <c r="B85" s="110">
        <f>SUM(B54:B84)</f>
        <v>3586.7999999999997</v>
      </c>
      <c r="C85" s="115"/>
      <c r="D85" s="115"/>
      <c r="E85" s="115"/>
      <c r="F85" s="112"/>
      <c r="G85" s="85"/>
      <c r="H85" s="85"/>
    </row>
    <row r="86" spans="1:8" ht="15.75">
      <c r="A86" s="122"/>
      <c r="B86" s="123"/>
      <c r="C86" s="124"/>
      <c r="D86" s="125"/>
      <c r="E86" s="25"/>
      <c r="F86" s="112"/>
      <c r="G86" s="85"/>
      <c r="H86" s="85"/>
    </row>
    <row r="87" spans="1:8" ht="15.75">
      <c r="A87" s="122"/>
      <c r="B87" s="123"/>
      <c r="C87" s="123"/>
      <c r="D87" s="125"/>
      <c r="E87" s="25"/>
      <c r="F87" s="112"/>
      <c r="G87" s="85"/>
      <c r="H87" s="85"/>
    </row>
    <row r="88" spans="1:8" ht="18">
      <c r="A88" s="98" t="s">
        <v>33</v>
      </c>
      <c r="B88" s="100"/>
      <c r="C88" s="92"/>
      <c r="D88" s="92"/>
      <c r="E88" s="92">
        <v>0</v>
      </c>
      <c r="F88" s="112"/>
      <c r="G88" s="85"/>
      <c r="H88" s="85"/>
    </row>
    <row r="89" spans="1:5" ht="16.5" customHeight="1" thickBot="1">
      <c r="A89" s="95" t="s">
        <v>34</v>
      </c>
      <c r="B89" s="95"/>
      <c r="C89" s="103"/>
      <c r="D89" s="103"/>
      <c r="E89" s="104">
        <v>0</v>
      </c>
    </row>
    <row r="90" spans="1:6" ht="20.25">
      <c r="A90" s="126"/>
      <c r="B90" s="127"/>
      <c r="C90" s="128"/>
      <c r="D90" s="126"/>
      <c r="E90" s="126"/>
      <c r="F90" s="112"/>
    </row>
    <row r="91" spans="1:6" ht="20.25">
      <c r="A91" s="126"/>
      <c r="B91" s="127"/>
      <c r="C91" s="128"/>
      <c r="D91" s="126"/>
      <c r="E91" s="126"/>
      <c r="F91" s="112"/>
    </row>
    <row r="92" spans="1:5" ht="20.25">
      <c r="A92" s="126"/>
      <c r="B92" s="127"/>
      <c r="C92" s="128"/>
      <c r="D92" s="126"/>
      <c r="E92" s="126"/>
    </row>
    <row r="93" spans="1:5" ht="20.25">
      <c r="A93" s="126"/>
      <c r="B93" s="127"/>
      <c r="C93" s="128"/>
      <c r="D93" s="126"/>
      <c r="E93" s="126"/>
    </row>
  </sheetData>
  <printOptions/>
  <pageMargins left="0.75" right="0.75" top="1" bottom="1" header="0.5" footer="0.5"/>
  <pageSetup fitToHeight="2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="75" zoomScaleSheetLayoutView="75" workbookViewId="0" topLeftCell="A1">
      <selection activeCell="A83" sqref="A83"/>
    </sheetView>
  </sheetViews>
  <sheetFormatPr defaultColWidth="9.140625" defaultRowHeight="12.75"/>
  <cols>
    <col min="1" max="1" width="53.28125" style="0" customWidth="1"/>
    <col min="2" max="2" width="16.71093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1" t="s">
        <v>0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1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2.5" customHeight="1">
      <c r="A4" s="14" t="s">
        <v>3</v>
      </c>
      <c r="B4" s="15"/>
      <c r="C4" s="16" t="s">
        <v>4</v>
      </c>
      <c r="D4" s="17">
        <v>3662.9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26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34" t="s">
        <v>6</v>
      </c>
      <c r="B7" s="24"/>
      <c r="C7" s="23"/>
      <c r="D7" s="35">
        <v>265.8</v>
      </c>
      <c r="E7" s="29"/>
      <c r="F7" s="31"/>
      <c r="H7" s="33"/>
    </row>
    <row r="8" spans="1:8" s="32" customFormat="1" ht="20.25">
      <c r="A8" s="34" t="s">
        <v>7</v>
      </c>
      <c r="B8" s="24"/>
      <c r="C8" s="23"/>
      <c r="D8" s="36">
        <v>142.5</v>
      </c>
      <c r="E8" s="29"/>
      <c r="F8" s="31"/>
      <c r="H8" s="33"/>
    </row>
    <row r="9" spans="1:8" s="32" customFormat="1" ht="20.25">
      <c r="A9" s="37" t="s">
        <v>8</v>
      </c>
      <c r="B9" s="38"/>
      <c r="C9" s="39"/>
      <c r="D9" s="40">
        <v>18.6</v>
      </c>
      <c r="E9" s="41"/>
      <c r="F9" s="31"/>
      <c r="H9" s="33"/>
    </row>
    <row r="10" spans="1:8" s="32" customFormat="1" ht="20.25">
      <c r="A10" s="37" t="s">
        <v>9</v>
      </c>
      <c r="B10" s="38"/>
      <c r="C10" s="39"/>
      <c r="D10" s="42">
        <v>8.6</v>
      </c>
      <c r="E10" s="41"/>
      <c r="F10" s="31"/>
      <c r="H10" s="33"/>
    </row>
    <row r="11" spans="1:8" s="32" customFormat="1" ht="20.25">
      <c r="A11" s="37" t="s">
        <v>10</v>
      </c>
      <c r="B11" s="38"/>
      <c r="C11" s="39"/>
      <c r="D11" s="42">
        <v>2.4</v>
      </c>
      <c r="E11" s="41"/>
      <c r="F11" s="31"/>
      <c r="H11" s="33"/>
    </row>
    <row r="12" spans="1:8" s="32" customFormat="1" ht="20.25">
      <c r="A12" s="37" t="s">
        <v>11</v>
      </c>
      <c r="B12" s="38"/>
      <c r="C12" s="39"/>
      <c r="D12" s="36">
        <v>15.9</v>
      </c>
      <c r="E12" s="41"/>
      <c r="F12" s="31"/>
      <c r="H12" s="33"/>
    </row>
    <row r="13" spans="1:8" s="32" customFormat="1" ht="20.25">
      <c r="A13" s="37" t="s">
        <v>12</v>
      </c>
      <c r="B13" s="38"/>
      <c r="C13" s="39"/>
      <c r="D13" s="36">
        <f>(4+1.5)</f>
        <v>5.5</v>
      </c>
      <c r="E13" s="41"/>
      <c r="F13" s="31"/>
      <c r="H13" s="33"/>
    </row>
    <row r="14" spans="1:8" s="32" customFormat="1" ht="20.25">
      <c r="A14" s="37" t="s">
        <v>13</v>
      </c>
      <c r="B14" s="38"/>
      <c r="C14" s="39"/>
      <c r="D14" s="42">
        <v>3</v>
      </c>
      <c r="E14" s="41"/>
      <c r="F14" s="31"/>
      <c r="H14" s="33"/>
    </row>
    <row r="15" spans="1:8" s="32" customFormat="1" ht="20.25">
      <c r="A15" s="37" t="s">
        <v>14</v>
      </c>
      <c r="B15" s="38"/>
      <c r="C15" s="39"/>
      <c r="D15" s="36">
        <v>0.5</v>
      </c>
      <c r="E15" s="41"/>
      <c r="F15" s="31"/>
      <c r="H15" s="33"/>
    </row>
    <row r="16" spans="1:8" s="32" customFormat="1" ht="20.25">
      <c r="A16" s="37" t="s">
        <v>15</v>
      </c>
      <c r="B16" s="38"/>
      <c r="C16" s="39"/>
      <c r="D16" s="36" t="s">
        <v>16</v>
      </c>
      <c r="E16" s="41"/>
      <c r="F16" s="31"/>
      <c r="H16" s="33"/>
    </row>
    <row r="17" spans="1:8" s="32" customFormat="1" ht="20.25">
      <c r="A17" s="37" t="s">
        <v>17</v>
      </c>
      <c r="B17" s="38"/>
      <c r="C17" s="43" t="s">
        <v>4</v>
      </c>
      <c r="D17" s="36" t="s">
        <v>16</v>
      </c>
      <c r="E17" s="41"/>
      <c r="F17" s="31"/>
      <c r="H17" s="33"/>
    </row>
    <row r="18" spans="1:8" s="32" customFormat="1" ht="20.25">
      <c r="A18" s="37" t="s">
        <v>18</v>
      </c>
      <c r="B18" s="38"/>
      <c r="C18" s="44" t="s">
        <v>4</v>
      </c>
      <c r="D18" s="36" t="s">
        <v>16</v>
      </c>
      <c r="E18" s="41"/>
      <c r="F18" s="31"/>
      <c r="H18" s="33"/>
    </row>
    <row r="19" spans="1:8" s="32" customFormat="1" ht="20.25">
      <c r="A19" s="37"/>
      <c r="B19" s="38"/>
      <c r="C19" s="44"/>
      <c r="D19" s="45">
        <f>SUM(D7:D18)</f>
        <v>462.8</v>
      </c>
      <c r="E19" s="41"/>
      <c r="F19" s="31"/>
      <c r="H19" s="33"/>
    </row>
    <row r="20" spans="1:8" s="32" customFormat="1" ht="20.25">
      <c r="A20" s="46" t="s">
        <v>19</v>
      </c>
      <c r="B20" s="47"/>
      <c r="C20" s="48"/>
      <c r="D20" s="49"/>
      <c r="E20" s="50"/>
      <c r="F20" s="31"/>
      <c r="H20" s="33"/>
    </row>
    <row r="21" spans="1:8" s="32" customFormat="1" ht="20.25">
      <c r="A21" s="48" t="s">
        <v>20</v>
      </c>
      <c r="B21" s="51"/>
      <c r="C21" s="51" t="s">
        <v>4</v>
      </c>
      <c r="D21" s="52">
        <v>54.5</v>
      </c>
      <c r="E21" s="50"/>
      <c r="F21" s="31"/>
      <c r="H21" s="33"/>
    </row>
    <row r="22" spans="1:8" s="32" customFormat="1" ht="20.25">
      <c r="A22" s="48" t="s">
        <v>7</v>
      </c>
      <c r="B22" s="51"/>
      <c r="C22" s="51"/>
      <c r="D22" s="53">
        <v>48.2</v>
      </c>
      <c r="E22" s="50"/>
      <c r="F22" s="31"/>
      <c r="H22" s="33"/>
    </row>
    <row r="23" spans="1:8" s="32" customFormat="1" ht="20.25">
      <c r="A23" s="48" t="s">
        <v>21</v>
      </c>
      <c r="B23" s="51"/>
      <c r="C23" s="51"/>
      <c r="D23" s="54">
        <v>9.7</v>
      </c>
      <c r="E23" s="50"/>
      <c r="F23" s="31"/>
      <c r="H23" s="33"/>
    </row>
    <row r="24" spans="1:8" s="32" customFormat="1" ht="20.25">
      <c r="A24" s="48"/>
      <c r="B24" s="51"/>
      <c r="C24" s="51"/>
      <c r="D24" s="55">
        <f>SUM(D21:D23)</f>
        <v>112.4</v>
      </c>
      <c r="E24" s="50"/>
      <c r="F24" s="31"/>
      <c r="H24" s="33"/>
    </row>
    <row r="25" spans="1:8" s="32" customFormat="1" ht="20.25">
      <c r="A25" s="48"/>
      <c r="B25" s="51"/>
      <c r="C25" s="51"/>
      <c r="D25" s="55"/>
      <c r="E25" s="50"/>
      <c r="F25" s="31"/>
      <c r="H25" s="33"/>
    </row>
    <row r="26" spans="1:8" s="32" customFormat="1" ht="20.25">
      <c r="A26" s="56" t="s">
        <v>22</v>
      </c>
      <c r="B26" s="51"/>
      <c r="C26" s="51"/>
      <c r="D26" s="57">
        <v>22.3</v>
      </c>
      <c r="E26" s="50"/>
      <c r="F26" s="31"/>
      <c r="H26" s="33"/>
    </row>
    <row r="27" spans="1:8" s="32" customFormat="1" ht="20.25">
      <c r="A27" s="48"/>
      <c r="B27" s="51"/>
      <c r="C27" s="51"/>
      <c r="D27" s="55"/>
      <c r="E27" s="50"/>
      <c r="F27" s="31"/>
      <c r="H27" s="33"/>
    </row>
    <row r="28" spans="1:8" s="32" customFormat="1" ht="20.25">
      <c r="A28" s="56" t="s">
        <v>23</v>
      </c>
      <c r="B28" s="51"/>
      <c r="C28" s="51"/>
      <c r="D28" s="58">
        <f>SUM(D4-D19-D24)</f>
        <v>3087.7</v>
      </c>
      <c r="E28" s="50"/>
      <c r="F28" s="31"/>
      <c r="H28" s="33"/>
    </row>
    <row r="29" spans="1:8" s="32" customFormat="1" ht="20.25">
      <c r="A29" s="48"/>
      <c r="B29" s="51"/>
      <c r="C29" s="51"/>
      <c r="D29" s="55"/>
      <c r="E29" s="50"/>
      <c r="F29" s="31"/>
      <c r="H29" s="33"/>
    </row>
    <row r="30" spans="1:8" s="32" customFormat="1" ht="20.25">
      <c r="A30" s="48"/>
      <c r="B30" s="51"/>
      <c r="C30" s="51"/>
      <c r="D30" s="59"/>
      <c r="E30" s="50"/>
      <c r="F30" s="31"/>
      <c r="H30" s="33"/>
    </row>
    <row r="31" spans="1:8" s="32" customFormat="1" ht="16.5" thickBot="1">
      <c r="A31" s="60"/>
      <c r="B31" s="61"/>
      <c r="C31" s="61"/>
      <c r="D31" s="30"/>
      <c r="E31" s="62"/>
      <c r="F31" s="31"/>
      <c r="H31" s="33"/>
    </row>
    <row r="32" spans="1:7" s="5" customFormat="1" ht="23.25">
      <c r="A32" s="63" t="s">
        <v>0</v>
      </c>
      <c r="B32" s="64"/>
      <c r="C32" s="64"/>
      <c r="D32" s="64"/>
      <c r="E32" s="3"/>
      <c r="F32" s="4"/>
      <c r="G32" s="4"/>
    </row>
    <row r="33" spans="1:7" s="5" customFormat="1" ht="24" thickBot="1">
      <c r="A33" s="65" t="s">
        <v>1</v>
      </c>
      <c r="B33" s="66"/>
      <c r="C33" s="66"/>
      <c r="D33" s="66"/>
      <c r="E33" s="67"/>
      <c r="F33" s="4"/>
      <c r="G33" s="4"/>
    </row>
    <row r="34" spans="1:8" s="32" customFormat="1" ht="21" customHeight="1">
      <c r="A34" s="60"/>
      <c r="B34" s="60"/>
      <c r="C34" s="60"/>
      <c r="D34" s="30"/>
      <c r="E34" s="4" t="s">
        <v>24</v>
      </c>
      <c r="F34" s="31"/>
      <c r="H34" s="33"/>
    </row>
    <row r="35" spans="1:8" s="32" customFormat="1" ht="21" customHeight="1">
      <c r="A35" s="68" t="s">
        <v>25</v>
      </c>
      <c r="B35" s="60"/>
      <c r="C35" s="60"/>
      <c r="D35" s="69">
        <f>(D4)</f>
        <v>3662.9</v>
      </c>
      <c r="E35" s="70">
        <v>1</v>
      </c>
      <c r="F35" s="31"/>
      <c r="H35" s="33"/>
    </row>
    <row r="36" spans="1:6" s="76" customFormat="1" ht="21" customHeight="1">
      <c r="A36" s="71" t="s">
        <v>26</v>
      </c>
      <c r="B36" s="72"/>
      <c r="C36" s="73"/>
      <c r="D36" s="74">
        <f>(D19+D24)</f>
        <v>575.2</v>
      </c>
      <c r="E36" s="70">
        <f>D36/D35</f>
        <v>0.157034044063447</v>
      </c>
      <c r="F36" s="75"/>
    </row>
    <row r="37" spans="1:8" s="32" customFormat="1" ht="18.75" customHeight="1">
      <c r="A37" s="77" t="s">
        <v>27</v>
      </c>
      <c r="B37" s="78"/>
      <c r="C37" s="78"/>
      <c r="D37" s="17">
        <f>SUM(D35-D36)</f>
        <v>3087.7</v>
      </c>
      <c r="E37" s="70">
        <f>E35-E36</f>
        <v>0.842965955936553</v>
      </c>
      <c r="F37" s="31"/>
      <c r="H37" s="33"/>
    </row>
    <row r="38" spans="1:8" s="32" customFormat="1" ht="18.75" customHeight="1">
      <c r="A38" s="60"/>
      <c r="B38" s="78"/>
      <c r="C38" s="78"/>
      <c r="D38" s="78"/>
      <c r="E38" s="79"/>
      <c r="F38" s="31"/>
      <c r="H38" s="33"/>
    </row>
    <row r="39" spans="1:8" ht="15">
      <c r="A39" s="80"/>
      <c r="B39" s="81"/>
      <c r="C39" s="82"/>
      <c r="D39" s="83"/>
      <c r="E39" s="83"/>
      <c r="F39" s="84"/>
      <c r="G39" s="85"/>
      <c r="H39" s="85"/>
    </row>
    <row r="40" spans="1:6" s="90" customFormat="1" ht="20.25">
      <c r="A40" s="86" t="s">
        <v>28</v>
      </c>
      <c r="B40" s="87">
        <v>38411</v>
      </c>
      <c r="C40" s="88" t="s">
        <v>29</v>
      </c>
      <c r="D40" s="88"/>
      <c r="E40" s="88" t="s">
        <v>30</v>
      </c>
      <c r="F40" s="89"/>
    </row>
    <row r="41" spans="1:8" ht="18">
      <c r="A41" s="86" t="s">
        <v>31</v>
      </c>
      <c r="B41" s="91"/>
      <c r="C41" s="92">
        <v>150</v>
      </c>
      <c r="D41" s="92"/>
      <c r="E41" s="92">
        <v>500</v>
      </c>
      <c r="F41" s="84"/>
      <c r="G41" s="85"/>
      <c r="H41" s="85"/>
    </row>
    <row r="42" spans="1:8" ht="18">
      <c r="A42" s="86" t="s">
        <v>32</v>
      </c>
      <c r="B42" s="91"/>
      <c r="C42" s="93"/>
      <c r="D42" s="93"/>
      <c r="E42" s="93"/>
      <c r="F42" s="94"/>
      <c r="G42" s="85"/>
      <c r="H42" s="85"/>
    </row>
    <row r="43" spans="1:8" ht="18.75" thickBot="1">
      <c r="A43" s="95"/>
      <c r="B43" s="96"/>
      <c r="C43" s="97"/>
      <c r="D43" s="97"/>
      <c r="E43" s="97"/>
      <c r="F43" s="94"/>
      <c r="G43" s="85"/>
      <c r="H43" s="85"/>
    </row>
    <row r="44" spans="1:8" ht="18">
      <c r="A44" s="98"/>
      <c r="B44" s="91"/>
      <c r="C44" s="93"/>
      <c r="D44" s="93"/>
      <c r="E44" s="93"/>
      <c r="F44" s="94"/>
      <c r="G44" s="85"/>
      <c r="H44" s="85"/>
    </row>
    <row r="45" spans="1:8" ht="18.75" thickBot="1">
      <c r="A45" s="95"/>
      <c r="B45" s="96"/>
      <c r="C45" s="99"/>
      <c r="D45" s="99"/>
      <c r="E45" s="99"/>
      <c r="F45" s="94"/>
      <c r="G45" s="85"/>
      <c r="H45" s="85"/>
    </row>
    <row r="46" spans="6:8" ht="12.75">
      <c r="F46" s="101"/>
      <c r="G46" s="102"/>
      <c r="H46" s="85"/>
    </row>
    <row r="47" spans="6:8" ht="12.75">
      <c r="F47" s="101"/>
      <c r="G47" s="102"/>
      <c r="H47" s="85"/>
    </row>
    <row r="48" spans="6:8" ht="12.75">
      <c r="F48" s="101"/>
      <c r="G48" s="102"/>
      <c r="H48" s="85"/>
    </row>
    <row r="49" spans="6:8" ht="12.75">
      <c r="F49" s="101"/>
      <c r="G49" s="102"/>
      <c r="H49" s="85"/>
    </row>
    <row r="50" spans="1:8" ht="18">
      <c r="A50" s="90"/>
      <c r="B50" s="132" t="s">
        <v>40</v>
      </c>
      <c r="C50" s="132" t="s">
        <v>41</v>
      </c>
      <c r="D50" s="132" t="s">
        <v>42</v>
      </c>
      <c r="E50" s="132" t="s">
        <v>43</v>
      </c>
      <c r="F50" s="101"/>
      <c r="G50" s="102"/>
      <c r="H50" s="106"/>
    </row>
    <row r="51" spans="1:8" ht="18.75" thickBot="1">
      <c r="A51" s="136" t="s">
        <v>44</v>
      </c>
      <c r="B51" s="137">
        <f>'[1]Feb'!$B$10</f>
        <v>949.2</v>
      </c>
      <c r="C51" s="137">
        <f>'[1]Feb'!$C$10</f>
        <v>2440.78</v>
      </c>
      <c r="D51" s="137">
        <f>'[1]Feb'!$D$10</f>
        <v>218.48000000000002</v>
      </c>
      <c r="E51" s="137">
        <f>'[1]Feb'!$E$10</f>
        <v>3608.4600000000005</v>
      </c>
      <c r="F51" s="101"/>
      <c r="G51" s="102"/>
      <c r="H51" s="106"/>
    </row>
    <row r="52" spans="1:8" ht="18">
      <c r="A52" s="90"/>
      <c r="B52" s="90"/>
      <c r="C52" s="90"/>
      <c r="D52" s="90"/>
      <c r="E52" s="105"/>
      <c r="F52" s="101"/>
      <c r="G52" s="85"/>
      <c r="H52" s="85"/>
    </row>
    <row r="53" spans="1:8" ht="36">
      <c r="A53" s="133" t="s">
        <v>35</v>
      </c>
      <c r="B53" s="134" t="s">
        <v>2</v>
      </c>
      <c r="C53" s="135" t="s">
        <v>36</v>
      </c>
      <c r="D53" s="135" t="s">
        <v>37</v>
      </c>
      <c r="E53" s="135" t="s">
        <v>38</v>
      </c>
      <c r="F53" s="102"/>
      <c r="G53" s="85"/>
      <c r="H53" s="85"/>
    </row>
    <row r="54" spans="1:8" ht="18">
      <c r="A54" s="91">
        <v>38384</v>
      </c>
      <c r="B54" s="107">
        <v>153.36</v>
      </c>
      <c r="C54" s="108">
        <v>131</v>
      </c>
      <c r="D54" s="109">
        <v>12</v>
      </c>
      <c r="E54" s="110">
        <v>0</v>
      </c>
      <c r="F54" s="111"/>
      <c r="G54" s="85"/>
      <c r="H54" s="85"/>
    </row>
    <row r="55" spans="1:8" ht="18">
      <c r="A55" s="91">
        <v>38385</v>
      </c>
      <c r="B55" s="107">
        <v>106.73</v>
      </c>
      <c r="C55" s="108">
        <v>103</v>
      </c>
      <c r="D55" s="109">
        <v>8</v>
      </c>
      <c r="E55" s="110">
        <v>0</v>
      </c>
      <c r="F55" s="112"/>
      <c r="G55" s="85"/>
      <c r="H55" s="85"/>
    </row>
    <row r="56" spans="1:8" ht="18">
      <c r="A56" s="91">
        <v>38386</v>
      </c>
      <c r="B56" s="107">
        <v>205.14</v>
      </c>
      <c r="C56" s="108">
        <v>88</v>
      </c>
      <c r="D56" s="109">
        <v>25</v>
      </c>
      <c r="E56" s="113">
        <v>5</v>
      </c>
      <c r="F56" s="112"/>
      <c r="G56" s="85"/>
      <c r="H56" s="85"/>
    </row>
    <row r="57" spans="1:8" ht="18">
      <c r="A57" s="91">
        <v>38387</v>
      </c>
      <c r="B57" s="107">
        <v>144.21</v>
      </c>
      <c r="C57" s="108">
        <v>100</v>
      </c>
      <c r="D57" s="109">
        <v>17</v>
      </c>
      <c r="E57" s="113">
        <v>1</v>
      </c>
      <c r="F57" s="112"/>
      <c r="G57" s="85"/>
      <c r="H57" s="85"/>
    </row>
    <row r="58" spans="1:8" ht="18">
      <c r="A58" s="91">
        <v>38388</v>
      </c>
      <c r="B58" s="107">
        <v>39.33</v>
      </c>
      <c r="C58" s="108">
        <v>146</v>
      </c>
      <c r="D58" s="109">
        <v>1</v>
      </c>
      <c r="E58" s="110">
        <v>0</v>
      </c>
      <c r="F58" s="112"/>
      <c r="G58" s="85"/>
      <c r="H58" s="85"/>
    </row>
    <row r="59" spans="1:8" ht="18">
      <c r="A59" s="91">
        <v>38389</v>
      </c>
      <c r="B59" s="107">
        <v>13.77</v>
      </c>
      <c r="C59" s="108">
        <v>118</v>
      </c>
      <c r="D59" s="110">
        <v>0</v>
      </c>
      <c r="E59" s="110">
        <v>0</v>
      </c>
      <c r="F59" s="112"/>
      <c r="G59" s="85"/>
      <c r="H59" s="85"/>
    </row>
    <row r="60" spans="1:8" ht="18">
      <c r="A60" s="91">
        <v>38390</v>
      </c>
      <c r="B60" s="107">
        <v>158.44</v>
      </c>
      <c r="C60" s="107">
        <v>0</v>
      </c>
      <c r="D60" s="109">
        <v>25</v>
      </c>
      <c r="E60" s="110">
        <v>0</v>
      </c>
      <c r="F60" s="112"/>
      <c r="G60" s="85"/>
      <c r="H60" s="85"/>
    </row>
    <row r="61" spans="1:8" ht="18">
      <c r="A61" s="91">
        <v>38391</v>
      </c>
      <c r="B61" s="107">
        <v>179.74</v>
      </c>
      <c r="C61" s="108">
        <v>116</v>
      </c>
      <c r="D61" s="109">
        <v>23</v>
      </c>
      <c r="E61" s="110">
        <v>0</v>
      </c>
      <c r="F61" s="112"/>
      <c r="G61" s="85"/>
      <c r="H61" s="85"/>
    </row>
    <row r="62" spans="1:8" ht="18">
      <c r="A62" s="91">
        <v>38392</v>
      </c>
      <c r="B62" s="107">
        <v>163.77</v>
      </c>
      <c r="C62" s="108">
        <v>90</v>
      </c>
      <c r="D62" s="109">
        <v>26</v>
      </c>
      <c r="E62" s="113">
        <v>1</v>
      </c>
      <c r="F62" s="112"/>
      <c r="G62" s="85"/>
      <c r="H62" s="85"/>
    </row>
    <row r="63" spans="1:8" ht="18">
      <c r="A63" s="91">
        <v>38393</v>
      </c>
      <c r="B63" s="107">
        <v>135.17</v>
      </c>
      <c r="C63" s="108">
        <v>89</v>
      </c>
      <c r="D63" s="109">
        <v>19</v>
      </c>
      <c r="E63" s="113">
        <v>2</v>
      </c>
      <c r="F63" s="112"/>
      <c r="G63" s="85"/>
      <c r="H63" s="85"/>
    </row>
    <row r="64" spans="1:8" ht="18">
      <c r="A64" s="91">
        <v>38394</v>
      </c>
      <c r="B64" s="107">
        <v>224.88</v>
      </c>
      <c r="C64" s="108">
        <v>119</v>
      </c>
      <c r="D64" s="109">
        <v>29</v>
      </c>
      <c r="E64" s="113">
        <v>5</v>
      </c>
      <c r="F64" s="112"/>
      <c r="G64" s="85"/>
      <c r="H64" s="85"/>
    </row>
    <row r="65" spans="1:8" ht="18">
      <c r="A65" s="91">
        <v>38395</v>
      </c>
      <c r="B65" s="107">
        <v>23.76</v>
      </c>
      <c r="C65" s="108">
        <v>134</v>
      </c>
      <c r="D65" s="110">
        <v>0</v>
      </c>
      <c r="E65" s="110">
        <v>0</v>
      </c>
      <c r="F65" s="112"/>
      <c r="G65" s="85"/>
      <c r="H65" s="85"/>
    </row>
    <row r="66" spans="1:8" ht="18">
      <c r="A66" s="91">
        <v>38396</v>
      </c>
      <c r="B66" s="107">
        <v>16.49</v>
      </c>
      <c r="C66" s="108">
        <v>133</v>
      </c>
      <c r="D66" s="110">
        <v>0</v>
      </c>
      <c r="E66" s="110">
        <v>0</v>
      </c>
      <c r="F66" s="112"/>
      <c r="G66" s="85"/>
      <c r="H66" s="85"/>
    </row>
    <row r="67" spans="1:8" ht="18">
      <c r="A67" s="91">
        <v>38397</v>
      </c>
      <c r="B67" s="107">
        <v>153.09</v>
      </c>
      <c r="C67" s="107">
        <v>0</v>
      </c>
      <c r="D67" s="109">
        <v>24</v>
      </c>
      <c r="E67" s="113">
        <v>2</v>
      </c>
      <c r="F67" s="112"/>
      <c r="G67" s="85"/>
      <c r="H67" s="85"/>
    </row>
    <row r="68" spans="1:8" ht="18">
      <c r="A68" s="91">
        <v>38398</v>
      </c>
      <c r="B68" s="107">
        <v>222.58</v>
      </c>
      <c r="C68" s="108">
        <v>70</v>
      </c>
      <c r="D68" s="109">
        <v>23</v>
      </c>
      <c r="E68" s="113">
        <v>3</v>
      </c>
      <c r="F68" s="112"/>
      <c r="G68" s="85"/>
      <c r="H68" s="85"/>
    </row>
    <row r="69" spans="1:8" ht="18">
      <c r="A69" s="91">
        <v>38399</v>
      </c>
      <c r="B69" s="110">
        <v>132.54</v>
      </c>
      <c r="C69" s="114">
        <v>67</v>
      </c>
      <c r="D69" s="115">
        <v>20</v>
      </c>
      <c r="E69" s="116">
        <v>1</v>
      </c>
      <c r="F69" s="112"/>
      <c r="G69" s="85"/>
      <c r="H69" s="85"/>
    </row>
    <row r="70" spans="1:8" ht="18">
      <c r="A70" s="91">
        <v>38400</v>
      </c>
      <c r="B70" s="110">
        <v>129.69</v>
      </c>
      <c r="C70" s="115">
        <v>75</v>
      </c>
      <c r="D70" s="115">
        <v>18</v>
      </c>
      <c r="E70" s="113">
        <v>1</v>
      </c>
      <c r="F70" s="112"/>
      <c r="G70" s="85"/>
      <c r="H70" s="85"/>
    </row>
    <row r="71" spans="1:8" ht="18">
      <c r="A71" s="91">
        <v>38401</v>
      </c>
      <c r="B71" s="110">
        <v>224.04</v>
      </c>
      <c r="C71" s="115">
        <v>58</v>
      </c>
      <c r="D71" s="115">
        <v>34</v>
      </c>
      <c r="E71" s="115">
        <v>3</v>
      </c>
      <c r="F71" s="112"/>
      <c r="G71" s="85"/>
      <c r="H71" s="85"/>
    </row>
    <row r="72" spans="1:8" ht="18">
      <c r="A72" s="91">
        <v>38402</v>
      </c>
      <c r="B72" s="110">
        <v>20.8</v>
      </c>
      <c r="C72" s="115">
        <v>94</v>
      </c>
      <c r="D72" s="115">
        <v>1</v>
      </c>
      <c r="E72" s="110">
        <v>0</v>
      </c>
      <c r="F72" s="112"/>
      <c r="G72" s="85"/>
      <c r="H72" s="85"/>
    </row>
    <row r="73" spans="1:8" ht="18">
      <c r="A73" s="91">
        <v>38403</v>
      </c>
      <c r="B73" s="110">
        <v>7.08</v>
      </c>
      <c r="C73" s="115">
        <v>57</v>
      </c>
      <c r="D73" s="110">
        <v>0</v>
      </c>
      <c r="E73" s="110">
        <v>0</v>
      </c>
      <c r="F73" s="112"/>
      <c r="G73" s="85"/>
      <c r="H73" s="85"/>
    </row>
    <row r="74" spans="1:8" ht="18">
      <c r="A74" s="91">
        <v>38404</v>
      </c>
      <c r="B74" s="110">
        <v>50.95</v>
      </c>
      <c r="C74" s="110">
        <v>0</v>
      </c>
      <c r="D74" s="115">
        <v>4</v>
      </c>
      <c r="E74" s="110">
        <v>0</v>
      </c>
      <c r="F74" s="112"/>
      <c r="G74" s="85"/>
      <c r="H74" s="85"/>
    </row>
    <row r="75" spans="1:8" ht="18">
      <c r="A75" s="91">
        <v>38405</v>
      </c>
      <c r="B75" s="110">
        <v>159.17</v>
      </c>
      <c r="C75" s="115">
        <v>109</v>
      </c>
      <c r="D75" s="115">
        <v>18</v>
      </c>
      <c r="E75" s="115">
        <v>2</v>
      </c>
      <c r="F75" s="112"/>
      <c r="G75" s="85"/>
      <c r="H75" s="85"/>
    </row>
    <row r="76" spans="1:8" ht="18">
      <c r="A76" s="91">
        <v>38406</v>
      </c>
      <c r="B76" s="110">
        <v>205.23</v>
      </c>
      <c r="C76" s="115">
        <v>102</v>
      </c>
      <c r="D76" s="115">
        <v>27</v>
      </c>
      <c r="E76" s="115">
        <v>1</v>
      </c>
      <c r="F76" s="112"/>
      <c r="G76" s="85"/>
      <c r="H76" s="85"/>
    </row>
    <row r="77" spans="1:8" ht="18">
      <c r="A77" s="91">
        <v>38407</v>
      </c>
      <c r="B77" s="110">
        <v>256.24</v>
      </c>
      <c r="C77" s="115">
        <v>97</v>
      </c>
      <c r="D77" s="115">
        <v>25</v>
      </c>
      <c r="E77" s="115">
        <v>1</v>
      </c>
      <c r="F77" s="112"/>
      <c r="G77" s="85"/>
      <c r="H77" s="85"/>
    </row>
    <row r="78" spans="1:8" ht="18">
      <c r="A78" s="91">
        <v>38408</v>
      </c>
      <c r="B78" s="110">
        <v>241.25</v>
      </c>
      <c r="C78" s="115">
        <v>100</v>
      </c>
      <c r="D78" s="115">
        <v>33</v>
      </c>
      <c r="E78" s="115">
        <v>4</v>
      </c>
      <c r="F78" s="112"/>
      <c r="G78" s="85"/>
      <c r="H78" s="85"/>
    </row>
    <row r="79" spans="1:8" ht="18">
      <c r="A79" s="91">
        <v>38409</v>
      </c>
      <c r="B79" s="110">
        <v>47.61</v>
      </c>
      <c r="C79" s="115">
        <v>153</v>
      </c>
      <c r="D79" s="115">
        <v>4</v>
      </c>
      <c r="E79" s="110">
        <v>0</v>
      </c>
      <c r="F79" s="112"/>
      <c r="G79" s="85"/>
      <c r="H79" s="85"/>
    </row>
    <row r="80" spans="1:8" ht="18">
      <c r="A80" s="91">
        <v>38410</v>
      </c>
      <c r="B80" s="110">
        <v>12.6</v>
      </c>
      <c r="C80" s="115">
        <v>78</v>
      </c>
      <c r="D80" s="117">
        <v>0</v>
      </c>
      <c r="E80" s="110">
        <v>0</v>
      </c>
      <c r="F80" s="112"/>
      <c r="G80" s="85"/>
      <c r="H80" s="85"/>
    </row>
    <row r="81" spans="1:8" ht="18">
      <c r="A81" s="91">
        <v>38411</v>
      </c>
      <c r="B81" s="110">
        <v>169.79</v>
      </c>
      <c r="C81" s="117">
        <v>0</v>
      </c>
      <c r="D81" s="115">
        <v>24</v>
      </c>
      <c r="E81" s="115">
        <v>2</v>
      </c>
      <c r="F81" s="112"/>
      <c r="G81" s="85"/>
      <c r="H81" s="85"/>
    </row>
    <row r="82" spans="1:8" ht="18">
      <c r="A82" s="118"/>
      <c r="B82" s="110"/>
      <c r="C82" s="115"/>
      <c r="D82" s="115"/>
      <c r="E82" s="115"/>
      <c r="F82" s="112"/>
      <c r="G82" s="85"/>
      <c r="H82" s="85"/>
    </row>
    <row r="83" spans="1:8" ht="18">
      <c r="A83" s="91" t="s">
        <v>4</v>
      </c>
      <c r="B83" s="110"/>
      <c r="C83" s="115" t="s">
        <v>4</v>
      </c>
      <c r="D83" s="115"/>
      <c r="E83" s="115"/>
      <c r="F83" s="112"/>
      <c r="G83" s="85"/>
      <c r="H83" s="85"/>
    </row>
    <row r="84" spans="1:8" ht="18">
      <c r="A84" s="91"/>
      <c r="B84" s="119"/>
      <c r="C84" s="120"/>
      <c r="D84" s="120"/>
      <c r="E84" s="120"/>
      <c r="F84" s="112"/>
      <c r="G84" s="85"/>
      <c r="H84" s="85"/>
    </row>
    <row r="85" spans="1:8" ht="18">
      <c r="A85" s="121" t="s">
        <v>39</v>
      </c>
      <c r="B85" s="110">
        <f>SUM(B54:B84)</f>
        <v>3597.45</v>
      </c>
      <c r="C85" s="115">
        <f>SUM(C54:C84)</f>
        <v>2427</v>
      </c>
      <c r="D85" s="115">
        <f>SUM(D54:D84)</f>
        <v>440</v>
      </c>
      <c r="E85" s="115">
        <f>SUM(E54:E84)</f>
        <v>34</v>
      </c>
      <c r="F85" s="112"/>
      <c r="G85" s="85"/>
      <c r="H85" s="85"/>
    </row>
    <row r="86" spans="1:8" ht="15.75">
      <c r="A86" s="122"/>
      <c r="B86" s="123"/>
      <c r="C86" s="124"/>
      <c r="D86" s="125"/>
      <c r="E86" s="25"/>
      <c r="F86" s="112"/>
      <c r="G86" s="85"/>
      <c r="H86" s="85"/>
    </row>
    <row r="87" spans="1:8" ht="15.75">
      <c r="A87" s="122"/>
      <c r="B87" s="123"/>
      <c r="C87" s="123"/>
      <c r="D87" s="125"/>
      <c r="E87" s="25"/>
      <c r="F87" s="112"/>
      <c r="G87" s="85"/>
      <c r="H87" s="85"/>
    </row>
    <row r="88" spans="1:8" ht="18">
      <c r="A88" s="98" t="s">
        <v>33</v>
      </c>
      <c r="B88" s="100"/>
      <c r="C88" s="92"/>
      <c r="D88" s="92"/>
      <c r="E88" s="92">
        <v>0</v>
      </c>
      <c r="F88" s="112"/>
      <c r="G88" s="85"/>
      <c r="H88" s="85"/>
    </row>
    <row r="89" spans="1:5" ht="16.5" customHeight="1" thickBot="1">
      <c r="A89" s="95" t="s">
        <v>34</v>
      </c>
      <c r="B89" s="95"/>
      <c r="C89" s="103"/>
      <c r="D89" s="103"/>
      <c r="E89" s="104">
        <v>0</v>
      </c>
    </row>
    <row r="90" spans="1:6" ht="20.25">
      <c r="A90" s="126"/>
      <c r="B90" s="127"/>
      <c r="C90" s="128"/>
      <c r="D90" s="126"/>
      <c r="E90" s="126"/>
      <c r="F90" s="112"/>
    </row>
    <row r="91" spans="1:6" ht="20.25">
      <c r="A91" s="126"/>
      <c r="B91" s="127"/>
      <c r="C91" s="128"/>
      <c r="D91" s="126"/>
      <c r="E91" s="126"/>
      <c r="F91" s="112"/>
    </row>
    <row r="92" spans="1:5" ht="20.25">
      <c r="A92" s="126"/>
      <c r="B92" s="127"/>
      <c r="C92" s="128"/>
      <c r="D92" s="126"/>
      <c r="E92" s="126"/>
    </row>
    <row r="93" spans="1:5" ht="20.25">
      <c r="A93" s="126"/>
      <c r="B93" s="127"/>
      <c r="C93" s="128"/>
      <c r="D93" s="126"/>
      <c r="E93" s="126"/>
    </row>
  </sheetData>
  <printOptions horizontalCentered="1"/>
  <pageMargins left="0.5" right="0.5" top="1" bottom="1" header="0.5" footer="0.5"/>
  <pageSetup fitToHeight="2" horizontalDpi="600" verticalDpi="600" orientation="portrait" scale="73" r:id="rId1"/>
  <headerFooter alignWithMargins="0">
    <oddFooter>&amp;CPage &amp;P</oddFooter>
  </headerFooter>
  <rowBreaks count="1" manualBreakCount="1">
    <brk id="4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75" zoomScaleSheetLayoutView="75" workbookViewId="0" topLeftCell="A1">
      <selection activeCell="B13" sqref="B13"/>
    </sheetView>
  </sheetViews>
  <sheetFormatPr defaultColWidth="9.140625" defaultRowHeight="12.75"/>
  <cols>
    <col min="1" max="1" width="53.421875" style="0" customWidth="1"/>
    <col min="2" max="2" width="20.574218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1" t="s">
        <v>0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46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7" customHeight="1">
      <c r="A4" s="138" t="s">
        <v>47</v>
      </c>
      <c r="B4" s="139"/>
      <c r="C4" s="140" t="s">
        <v>4</v>
      </c>
      <c r="D4" s="141">
        <v>4207.6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142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143"/>
      <c r="B7" s="144"/>
      <c r="C7" s="144"/>
      <c r="D7" s="29"/>
      <c r="E7" s="29"/>
      <c r="F7" s="31"/>
      <c r="H7" s="33"/>
    </row>
    <row r="8" spans="1:8" s="32" customFormat="1" ht="20.25">
      <c r="A8" s="86" t="s">
        <v>6</v>
      </c>
      <c r="B8" s="145"/>
      <c r="C8" s="146"/>
      <c r="D8" s="147">
        <v>392.3</v>
      </c>
      <c r="E8" s="29"/>
      <c r="F8" s="31"/>
      <c r="H8" s="33"/>
    </row>
    <row r="9" spans="1:8" s="32" customFormat="1" ht="20.25">
      <c r="A9" s="86" t="s">
        <v>7</v>
      </c>
      <c r="B9" s="145"/>
      <c r="C9" s="146"/>
      <c r="D9" s="148">
        <v>79.5</v>
      </c>
      <c r="E9" s="29"/>
      <c r="F9" s="31"/>
      <c r="H9" s="33"/>
    </row>
    <row r="10" spans="1:8" s="32" customFormat="1" ht="20.25">
      <c r="A10" s="149" t="s">
        <v>8</v>
      </c>
      <c r="B10" s="131"/>
      <c r="C10" s="110"/>
      <c r="D10" s="150">
        <v>20.6</v>
      </c>
      <c r="E10" s="41"/>
      <c r="F10" s="31"/>
      <c r="H10" s="33"/>
    </row>
    <row r="11" spans="1:8" s="32" customFormat="1" ht="20.25">
      <c r="A11" s="149" t="s">
        <v>9</v>
      </c>
      <c r="B11" s="131"/>
      <c r="C11" s="110"/>
      <c r="D11" s="151">
        <v>2</v>
      </c>
      <c r="E11" s="41"/>
      <c r="F11" s="31"/>
      <c r="H11" s="33"/>
    </row>
    <row r="12" spans="1:8" s="32" customFormat="1" ht="20.25">
      <c r="A12" s="149" t="s">
        <v>10</v>
      </c>
      <c r="B12" s="131"/>
      <c r="C12" s="110"/>
      <c r="D12" s="151">
        <v>3.5</v>
      </c>
      <c r="E12" s="41"/>
      <c r="F12" s="31"/>
      <c r="H12" s="33"/>
    </row>
    <row r="13" spans="1:8" s="32" customFormat="1" ht="20.25">
      <c r="A13" s="149" t="s">
        <v>11</v>
      </c>
      <c r="B13" s="131"/>
      <c r="C13" s="110"/>
      <c r="D13" s="148">
        <v>21.5</v>
      </c>
      <c r="E13" s="41"/>
      <c r="F13" s="31"/>
      <c r="H13" s="33"/>
    </row>
    <row r="14" spans="1:8" s="32" customFormat="1" ht="20.25">
      <c r="A14" s="149" t="s">
        <v>12</v>
      </c>
      <c r="B14" s="131"/>
      <c r="C14" s="110"/>
      <c r="D14" s="148">
        <v>11.6</v>
      </c>
      <c r="E14" s="41"/>
      <c r="F14" s="31"/>
      <c r="H14" s="33"/>
    </row>
    <row r="15" spans="1:8" s="32" customFormat="1" ht="20.25">
      <c r="A15" s="149" t="s">
        <v>13</v>
      </c>
      <c r="B15" s="131"/>
      <c r="C15" s="110"/>
      <c r="D15" s="151">
        <v>4</v>
      </c>
      <c r="E15" s="41"/>
      <c r="F15" s="31"/>
      <c r="H15" s="33"/>
    </row>
    <row r="16" spans="1:8" s="32" customFormat="1" ht="20.25">
      <c r="A16" s="149" t="s">
        <v>14</v>
      </c>
      <c r="B16" s="131"/>
      <c r="C16" s="110"/>
      <c r="D16" s="148">
        <v>1.2</v>
      </c>
      <c r="E16" s="41"/>
      <c r="F16" s="31"/>
      <c r="H16" s="33"/>
    </row>
    <row r="17" spans="1:8" s="32" customFormat="1" ht="20.25">
      <c r="A17" s="149" t="s">
        <v>15</v>
      </c>
      <c r="B17" s="131"/>
      <c r="C17" s="110"/>
      <c r="D17" s="148">
        <v>0</v>
      </c>
      <c r="E17" s="41"/>
      <c r="F17" s="31"/>
      <c r="H17" s="33"/>
    </row>
    <row r="18" spans="1:8" s="32" customFormat="1" ht="20.25">
      <c r="A18" s="149" t="s">
        <v>17</v>
      </c>
      <c r="B18" s="131"/>
      <c r="C18" s="152" t="s">
        <v>4</v>
      </c>
      <c r="D18" s="151">
        <v>0</v>
      </c>
      <c r="E18" s="41"/>
      <c r="F18" s="31"/>
      <c r="H18" s="33"/>
    </row>
    <row r="19" spans="1:8" s="32" customFormat="1" ht="20.25">
      <c r="A19" s="149" t="s">
        <v>18</v>
      </c>
      <c r="B19" s="131"/>
      <c r="C19" s="153"/>
      <c r="D19" s="151">
        <v>0</v>
      </c>
      <c r="E19" s="41"/>
      <c r="F19" s="31"/>
      <c r="H19" s="33"/>
    </row>
    <row r="20" spans="1:8" s="32" customFormat="1" ht="20.25">
      <c r="A20" s="149"/>
      <c r="B20" s="131"/>
      <c r="C20" s="153"/>
      <c r="D20" s="154">
        <f>SUM(D8:D19)</f>
        <v>536.2000000000002</v>
      </c>
      <c r="E20" s="41"/>
      <c r="F20" s="31"/>
      <c r="H20" s="33"/>
    </row>
    <row r="21" spans="1:8" s="32" customFormat="1" ht="20.25">
      <c r="A21" s="155" t="s">
        <v>19</v>
      </c>
      <c r="B21" s="156"/>
      <c r="C21" s="157"/>
      <c r="D21" s="158"/>
      <c r="E21" s="50"/>
      <c r="F21" s="31"/>
      <c r="H21" s="33"/>
    </row>
    <row r="22" spans="1:8" s="32" customFormat="1" ht="20.25">
      <c r="A22" s="157" t="s">
        <v>20</v>
      </c>
      <c r="B22" s="159"/>
      <c r="C22" s="159" t="s">
        <v>4</v>
      </c>
      <c r="D22" s="160">
        <v>47.1</v>
      </c>
      <c r="E22" s="50"/>
      <c r="F22" s="31"/>
      <c r="H22" s="33"/>
    </row>
    <row r="23" spans="1:8" s="32" customFormat="1" ht="20.25">
      <c r="A23" s="157" t="s">
        <v>7</v>
      </c>
      <c r="B23" s="159"/>
      <c r="C23" s="159"/>
      <c r="D23" s="161">
        <v>55.9</v>
      </c>
      <c r="E23" s="50"/>
      <c r="F23" s="31"/>
      <c r="H23" s="33"/>
    </row>
    <row r="24" spans="1:8" s="32" customFormat="1" ht="20.25">
      <c r="A24" s="157" t="s">
        <v>21</v>
      </c>
      <c r="B24" s="159"/>
      <c r="C24" s="159"/>
      <c r="D24" s="162">
        <v>15.4</v>
      </c>
      <c r="E24" s="50"/>
      <c r="F24" s="31"/>
      <c r="H24" s="33"/>
    </row>
    <row r="25" spans="1:8" s="32" customFormat="1" ht="20.25">
      <c r="A25" s="157"/>
      <c r="B25" s="159"/>
      <c r="C25" s="159"/>
      <c r="D25" s="163">
        <f>SUM(D22:D24)</f>
        <v>118.4</v>
      </c>
      <c r="E25" s="50"/>
      <c r="F25" s="31"/>
      <c r="H25" s="33"/>
    </row>
    <row r="26" spans="1:8" s="32" customFormat="1" ht="20.25">
      <c r="A26" s="157"/>
      <c r="B26" s="159"/>
      <c r="C26" s="159"/>
      <c r="D26" s="163"/>
      <c r="E26" s="50"/>
      <c r="F26" s="31"/>
      <c r="H26" s="33"/>
    </row>
    <row r="27" spans="1:8" s="32" customFormat="1" ht="20.25">
      <c r="A27" s="164" t="s">
        <v>48</v>
      </c>
      <c r="B27" s="165" t="s">
        <v>49</v>
      </c>
      <c r="C27" s="159"/>
      <c r="D27" s="166"/>
      <c r="E27" s="50"/>
      <c r="F27" s="31"/>
      <c r="H27" s="33"/>
    </row>
    <row r="28" spans="1:8" s="32" customFormat="1" ht="20.25">
      <c r="A28" s="157"/>
      <c r="B28" s="159"/>
      <c r="C28" s="159"/>
      <c r="D28" s="163"/>
      <c r="E28" s="50"/>
      <c r="F28" s="31"/>
      <c r="H28" s="33"/>
    </row>
    <row r="29" spans="1:8" s="32" customFormat="1" ht="20.25">
      <c r="A29" s="167" t="s">
        <v>22</v>
      </c>
      <c r="B29" s="159"/>
      <c r="C29" s="159"/>
      <c r="D29" s="168">
        <v>30.8</v>
      </c>
      <c r="E29" s="50"/>
      <c r="F29" s="31"/>
      <c r="H29" s="33"/>
    </row>
    <row r="30" spans="1:8" s="32" customFormat="1" ht="20.25">
      <c r="A30" s="157"/>
      <c r="B30" s="159"/>
      <c r="C30" s="159"/>
      <c r="D30" s="163"/>
      <c r="E30" s="50"/>
      <c r="F30" s="31"/>
      <c r="H30" s="33"/>
    </row>
    <row r="31" spans="1:8" s="32" customFormat="1" ht="36">
      <c r="A31" s="167" t="s">
        <v>50</v>
      </c>
      <c r="B31" s="159"/>
      <c r="C31" s="159"/>
      <c r="D31" s="169">
        <f>SUM(D4-D20-D25)</f>
        <v>3553</v>
      </c>
      <c r="E31" s="50"/>
      <c r="F31" s="31"/>
      <c r="H31" s="33"/>
    </row>
    <row r="32" spans="1:8" s="32" customFormat="1" ht="20.25">
      <c r="A32" s="157"/>
      <c r="B32" s="159"/>
      <c r="C32" s="159"/>
      <c r="D32" s="163"/>
      <c r="E32" s="50"/>
      <c r="F32" s="31"/>
      <c r="H32" s="33"/>
    </row>
    <row r="33" spans="1:8" s="32" customFormat="1" ht="20.25">
      <c r="A33" s="48"/>
      <c r="B33" s="51"/>
      <c r="C33" s="51"/>
      <c r="D33" s="59"/>
      <c r="E33" s="50"/>
      <c r="F33" s="31"/>
      <c r="H33" s="33"/>
    </row>
    <row r="34" spans="1:8" s="32" customFormat="1" ht="16.5" thickBot="1">
      <c r="A34" s="60"/>
      <c r="B34" s="61"/>
      <c r="C34" s="61"/>
      <c r="D34" s="30"/>
      <c r="E34" s="62"/>
      <c r="F34" s="31"/>
      <c r="H34" s="33"/>
    </row>
    <row r="35" spans="1:7" s="5" customFormat="1" ht="23.25">
      <c r="A35" s="63" t="s">
        <v>0</v>
      </c>
      <c r="B35" s="64"/>
      <c r="C35" s="64"/>
      <c r="D35" s="64"/>
      <c r="E35" s="3"/>
      <c r="F35" s="4"/>
      <c r="G35" s="4"/>
    </row>
    <row r="36" spans="1:7" s="5" customFormat="1" ht="24" thickBot="1">
      <c r="A36" s="65" t="s">
        <v>46</v>
      </c>
      <c r="B36" s="66"/>
      <c r="C36" s="66"/>
      <c r="D36" s="66"/>
      <c r="E36" s="67"/>
      <c r="F36" s="4"/>
      <c r="G36" s="4"/>
    </row>
    <row r="37" spans="1:8" s="32" customFormat="1" ht="21" customHeight="1">
      <c r="A37" s="60"/>
      <c r="B37" s="60"/>
      <c r="C37" s="60"/>
      <c r="D37" s="30"/>
      <c r="E37" s="4" t="s">
        <v>24</v>
      </c>
      <c r="F37" s="31"/>
      <c r="H37" s="33"/>
    </row>
    <row r="38" spans="1:8" s="32" customFormat="1" ht="21" customHeight="1">
      <c r="A38" s="68" t="s">
        <v>51</v>
      </c>
      <c r="B38" s="60"/>
      <c r="C38" s="60"/>
      <c r="D38" s="170">
        <f>D4</f>
        <v>4207.6</v>
      </c>
      <c r="E38" s="70">
        <v>1</v>
      </c>
      <c r="F38" s="31"/>
      <c r="H38" s="33"/>
    </row>
    <row r="39" spans="1:6" s="76" customFormat="1" ht="21" customHeight="1">
      <c r="A39" s="71" t="s">
        <v>52</v>
      </c>
      <c r="B39" s="72"/>
      <c r="C39" s="73"/>
      <c r="D39" s="171">
        <f>D20+D25</f>
        <v>654.6000000000001</v>
      </c>
      <c r="E39" s="172">
        <f>D39/D38</f>
        <v>0.1555756250594163</v>
      </c>
      <c r="F39" s="75"/>
    </row>
    <row r="40" spans="1:8" s="32" customFormat="1" ht="36" customHeight="1">
      <c r="A40" s="167" t="s">
        <v>50</v>
      </c>
      <c r="B40" s="78" t="s">
        <v>4</v>
      </c>
      <c r="C40" s="78"/>
      <c r="D40" s="173">
        <f>SUM(D38-D39)</f>
        <v>3553</v>
      </c>
      <c r="E40" s="172">
        <f>E38-E39</f>
        <v>0.8444243749405838</v>
      </c>
      <c r="F40" s="31"/>
      <c r="H40" s="33"/>
    </row>
    <row r="41" spans="1:8" s="32" customFormat="1" ht="18.75" customHeight="1">
      <c r="A41" s="60"/>
      <c r="B41" s="78"/>
      <c r="C41" s="78"/>
      <c r="D41" s="78"/>
      <c r="E41" s="79"/>
      <c r="F41" s="31"/>
      <c r="H41" s="33"/>
    </row>
    <row r="42" spans="1:8" ht="15">
      <c r="A42" s="80"/>
      <c r="B42" s="81"/>
      <c r="C42" s="82"/>
      <c r="D42" s="83"/>
      <c r="E42" s="83"/>
      <c r="F42" s="84"/>
      <c r="G42" s="85"/>
      <c r="H42" s="85"/>
    </row>
    <row r="43" spans="1:6" s="90" customFormat="1" ht="18">
      <c r="A43" s="174" t="s">
        <v>53</v>
      </c>
      <c r="B43" s="175"/>
      <c r="C43" s="176"/>
      <c r="D43" s="177"/>
      <c r="E43" s="177"/>
      <c r="F43" s="89"/>
    </row>
    <row r="44" spans="1:8" ht="22.5">
      <c r="A44" s="178" t="s">
        <v>54</v>
      </c>
      <c r="B44" s="179"/>
      <c r="C44" s="180" t="s">
        <v>6</v>
      </c>
      <c r="D44" s="180" t="s">
        <v>30</v>
      </c>
      <c r="E44" s="132" t="s">
        <v>55</v>
      </c>
      <c r="F44" s="84"/>
      <c r="G44" s="85"/>
      <c r="H44" s="85"/>
    </row>
    <row r="45" spans="1:8" ht="18">
      <c r="A45" s="181">
        <v>38442</v>
      </c>
      <c r="B45" s="182"/>
      <c r="C45" s="183">
        <v>500</v>
      </c>
      <c r="D45" s="184">
        <v>900</v>
      </c>
      <c r="E45" s="185">
        <v>0</v>
      </c>
      <c r="F45" s="94"/>
      <c r="G45" s="85"/>
      <c r="H45" s="85"/>
    </row>
    <row r="46" spans="1:8" ht="15.75">
      <c r="A46" s="186"/>
      <c r="B46" s="187"/>
      <c r="C46" s="188"/>
      <c r="D46" s="189"/>
      <c r="E46" s="189"/>
      <c r="F46" s="101"/>
      <c r="G46" s="102"/>
      <c r="H46" s="85"/>
    </row>
    <row r="47" spans="1:8" ht="20.25">
      <c r="A47" s="190" t="s">
        <v>56</v>
      </c>
      <c r="B47" s="191"/>
      <c r="C47" s="192"/>
      <c r="D47" s="193"/>
      <c r="E47" s="194">
        <v>205</v>
      </c>
      <c r="F47" s="101"/>
      <c r="G47" s="102"/>
      <c r="H47" s="106"/>
    </row>
    <row r="48" spans="1:8" ht="18">
      <c r="A48" s="190" t="s">
        <v>57</v>
      </c>
      <c r="B48" s="195"/>
      <c r="C48" s="196"/>
      <c r="D48" s="197"/>
      <c r="E48" s="198">
        <v>0</v>
      </c>
      <c r="F48" s="101"/>
      <c r="G48" s="85"/>
      <c r="H48" s="85"/>
    </row>
    <row r="49" spans="1:8" ht="15">
      <c r="A49" s="13"/>
      <c r="B49" s="199"/>
      <c r="C49" s="200"/>
      <c r="D49" s="13"/>
      <c r="E49" s="201"/>
      <c r="F49" s="102"/>
      <c r="G49" s="85"/>
      <c r="H49" s="85"/>
    </row>
    <row r="50" spans="1:8" ht="36">
      <c r="A50" s="202" t="s">
        <v>35</v>
      </c>
      <c r="B50" s="203" t="s">
        <v>2</v>
      </c>
      <c r="C50" s="204" t="s">
        <v>36</v>
      </c>
      <c r="D50" s="204" t="s">
        <v>37</v>
      </c>
      <c r="E50" s="204" t="s">
        <v>38</v>
      </c>
      <c r="F50" s="111"/>
      <c r="G50" s="85"/>
      <c r="H50" s="85"/>
    </row>
    <row r="51" spans="1:8" ht="18">
      <c r="A51" s="91">
        <v>38412</v>
      </c>
      <c r="B51" s="107">
        <v>193.33</v>
      </c>
      <c r="C51" s="108">
        <v>125</v>
      </c>
      <c r="D51" s="109">
        <v>23</v>
      </c>
      <c r="E51" s="110">
        <v>0</v>
      </c>
      <c r="F51" s="112"/>
      <c r="G51" s="85"/>
      <c r="H51" s="85"/>
    </row>
    <row r="52" spans="1:8" ht="18">
      <c r="A52" s="91">
        <v>38413</v>
      </c>
      <c r="B52" s="107">
        <v>198.55</v>
      </c>
      <c r="C52" s="108">
        <v>87</v>
      </c>
      <c r="D52" s="109">
        <v>29</v>
      </c>
      <c r="E52" s="205">
        <v>1</v>
      </c>
      <c r="F52" s="112"/>
      <c r="G52" s="85"/>
      <c r="H52" s="85"/>
    </row>
    <row r="53" spans="1:8" ht="18">
      <c r="A53" s="91">
        <v>38414</v>
      </c>
      <c r="B53" s="107">
        <v>189.37</v>
      </c>
      <c r="C53" s="108">
        <v>92</v>
      </c>
      <c r="D53" s="109">
        <v>25</v>
      </c>
      <c r="E53" s="113">
        <v>3</v>
      </c>
      <c r="F53" s="112"/>
      <c r="G53" s="85"/>
      <c r="H53" s="85"/>
    </row>
    <row r="54" spans="1:8" ht="18">
      <c r="A54" s="91">
        <v>38415</v>
      </c>
      <c r="B54" s="107">
        <v>133.45</v>
      </c>
      <c r="C54" s="108">
        <v>72</v>
      </c>
      <c r="D54" s="109">
        <v>20</v>
      </c>
      <c r="E54" s="113">
        <v>2</v>
      </c>
      <c r="F54" s="112"/>
      <c r="G54" s="85"/>
      <c r="H54" s="85"/>
    </row>
    <row r="55" spans="1:8" ht="18">
      <c r="A55" s="91">
        <v>38416</v>
      </c>
      <c r="B55" s="107">
        <v>39.7</v>
      </c>
      <c r="C55" s="108">
        <v>124</v>
      </c>
      <c r="D55" s="109">
        <v>3</v>
      </c>
      <c r="E55" s="110">
        <v>0</v>
      </c>
      <c r="F55" s="112"/>
      <c r="G55" s="85"/>
      <c r="H55" s="85"/>
    </row>
    <row r="56" spans="1:8" ht="18">
      <c r="A56" s="91">
        <v>38417</v>
      </c>
      <c r="B56" s="107">
        <v>16.41</v>
      </c>
      <c r="C56" s="108">
        <v>152</v>
      </c>
      <c r="D56" s="110">
        <v>0</v>
      </c>
      <c r="E56" s="110">
        <v>0</v>
      </c>
      <c r="F56" s="112"/>
      <c r="G56" s="85"/>
      <c r="H56" s="85"/>
    </row>
    <row r="57" spans="1:8" ht="18">
      <c r="A57" s="91">
        <v>38418</v>
      </c>
      <c r="B57" s="107">
        <v>130.12</v>
      </c>
      <c r="C57" s="107">
        <v>0</v>
      </c>
      <c r="D57" s="109">
        <v>16</v>
      </c>
      <c r="E57" s="205">
        <v>2</v>
      </c>
      <c r="F57" s="112"/>
      <c r="G57" s="85"/>
      <c r="H57" s="85"/>
    </row>
    <row r="58" spans="1:8" ht="18">
      <c r="A58" s="91">
        <v>38419</v>
      </c>
      <c r="B58" s="107">
        <v>328.77</v>
      </c>
      <c r="C58" s="108">
        <v>145</v>
      </c>
      <c r="D58" s="109">
        <v>19</v>
      </c>
      <c r="E58" s="205">
        <v>1</v>
      </c>
      <c r="F58" s="112"/>
      <c r="G58" s="85"/>
      <c r="H58" s="85"/>
    </row>
    <row r="59" spans="1:8" ht="18">
      <c r="A59" s="91">
        <v>38420</v>
      </c>
      <c r="B59" s="107">
        <v>96.96</v>
      </c>
      <c r="C59" s="108">
        <v>105</v>
      </c>
      <c r="D59" s="109">
        <v>11</v>
      </c>
      <c r="E59" s="113">
        <v>0</v>
      </c>
      <c r="F59" s="112"/>
      <c r="G59" s="85"/>
      <c r="H59" s="85"/>
    </row>
    <row r="60" spans="1:8" ht="18">
      <c r="A60" s="91">
        <v>38421</v>
      </c>
      <c r="B60" s="107">
        <v>181.01</v>
      </c>
      <c r="C60" s="108">
        <v>108</v>
      </c>
      <c r="D60" s="109">
        <v>25</v>
      </c>
      <c r="E60" s="113">
        <v>0</v>
      </c>
      <c r="F60" s="112"/>
      <c r="G60" s="85"/>
      <c r="H60" s="85"/>
    </row>
    <row r="61" spans="1:8" ht="18">
      <c r="A61" s="91">
        <v>38422</v>
      </c>
      <c r="B61" s="107">
        <v>211.52</v>
      </c>
      <c r="C61" s="108">
        <v>130</v>
      </c>
      <c r="D61" s="109">
        <v>30</v>
      </c>
      <c r="E61" s="113">
        <v>3</v>
      </c>
      <c r="F61" s="112"/>
      <c r="G61" s="85"/>
      <c r="H61" s="85"/>
    </row>
    <row r="62" spans="1:8" ht="18">
      <c r="A62" s="91">
        <v>38423</v>
      </c>
      <c r="B62" s="107">
        <v>33.32</v>
      </c>
      <c r="C62" s="108">
        <v>146</v>
      </c>
      <c r="D62" s="205">
        <v>2</v>
      </c>
      <c r="E62" s="205">
        <v>1</v>
      </c>
      <c r="F62" s="112"/>
      <c r="G62" s="85"/>
      <c r="H62" s="85"/>
    </row>
    <row r="63" spans="1:8" ht="18">
      <c r="A63" s="91">
        <v>38424</v>
      </c>
      <c r="B63" s="107">
        <v>23.93</v>
      </c>
      <c r="C63" s="108">
        <v>161</v>
      </c>
      <c r="D63" s="110">
        <v>0</v>
      </c>
      <c r="E63" s="110">
        <v>0</v>
      </c>
      <c r="F63" s="112"/>
      <c r="G63" s="85"/>
      <c r="H63" s="85"/>
    </row>
    <row r="64" spans="1:8" ht="18">
      <c r="A64" s="91">
        <v>38425</v>
      </c>
      <c r="B64" s="107">
        <v>120.13</v>
      </c>
      <c r="C64" s="107">
        <f>-C62139</f>
        <v>0</v>
      </c>
      <c r="D64" s="109">
        <v>20</v>
      </c>
      <c r="E64" s="113">
        <v>0</v>
      </c>
      <c r="F64" s="112"/>
      <c r="G64" s="85"/>
      <c r="H64" s="85"/>
    </row>
    <row r="65" spans="1:8" ht="18">
      <c r="A65" s="91">
        <v>38426</v>
      </c>
      <c r="B65" s="107">
        <v>193.39</v>
      </c>
      <c r="C65" s="108">
        <v>136</v>
      </c>
      <c r="D65" s="109">
        <v>22</v>
      </c>
      <c r="E65" s="113">
        <v>2</v>
      </c>
      <c r="F65" s="112"/>
      <c r="G65" s="85"/>
      <c r="H65" s="85"/>
    </row>
    <row r="66" spans="1:8" ht="18">
      <c r="A66" s="91">
        <v>38427</v>
      </c>
      <c r="B66" s="110">
        <v>203.21</v>
      </c>
      <c r="C66" s="114">
        <v>129</v>
      </c>
      <c r="D66" s="115">
        <v>23</v>
      </c>
      <c r="E66" s="116">
        <v>2</v>
      </c>
      <c r="F66" s="112"/>
      <c r="G66" s="85"/>
      <c r="H66" s="85"/>
    </row>
    <row r="67" spans="1:8" ht="18">
      <c r="A67" s="91">
        <v>38428</v>
      </c>
      <c r="B67" s="110">
        <v>222.69</v>
      </c>
      <c r="C67" s="115">
        <v>112</v>
      </c>
      <c r="D67" s="115">
        <v>29</v>
      </c>
      <c r="E67" s="113">
        <v>3</v>
      </c>
      <c r="F67" s="112"/>
      <c r="G67" s="85"/>
      <c r="H67" s="85"/>
    </row>
    <row r="68" spans="1:8" ht="18">
      <c r="A68" s="91">
        <v>38429</v>
      </c>
      <c r="B68" s="110">
        <v>209.4</v>
      </c>
      <c r="C68" s="115">
        <v>100</v>
      </c>
      <c r="D68" s="115">
        <v>27</v>
      </c>
      <c r="E68" s="115">
        <v>1</v>
      </c>
      <c r="F68" s="112"/>
      <c r="G68" s="85"/>
      <c r="H68" s="85"/>
    </row>
    <row r="69" spans="1:8" ht="18">
      <c r="A69" s="91">
        <v>38430</v>
      </c>
      <c r="B69" s="110">
        <v>14.29</v>
      </c>
      <c r="C69" s="115">
        <v>41</v>
      </c>
      <c r="D69" s="115">
        <v>1</v>
      </c>
      <c r="E69" s="110">
        <v>0</v>
      </c>
      <c r="F69" s="112"/>
      <c r="G69" s="85"/>
      <c r="H69" s="85"/>
    </row>
    <row r="70" spans="1:8" ht="18">
      <c r="A70" s="91">
        <v>38431</v>
      </c>
      <c r="B70" s="110">
        <v>8.17</v>
      </c>
      <c r="C70" s="115">
        <v>64</v>
      </c>
      <c r="D70" s="110">
        <v>0</v>
      </c>
      <c r="E70" s="110">
        <v>0</v>
      </c>
      <c r="F70" s="112"/>
      <c r="G70" s="85"/>
      <c r="H70" s="85"/>
    </row>
    <row r="71" spans="1:8" ht="18">
      <c r="A71" s="91">
        <v>38432</v>
      </c>
      <c r="B71" s="110">
        <v>135.04</v>
      </c>
      <c r="C71" s="110">
        <v>0</v>
      </c>
      <c r="D71" s="115">
        <v>20</v>
      </c>
      <c r="E71" s="205">
        <v>1</v>
      </c>
      <c r="F71" s="112"/>
      <c r="G71" s="85"/>
      <c r="H71" s="85"/>
    </row>
    <row r="72" spans="1:8" ht="18">
      <c r="A72" s="91">
        <v>38433</v>
      </c>
      <c r="B72" s="110">
        <v>160.69</v>
      </c>
      <c r="C72" s="115">
        <v>81</v>
      </c>
      <c r="D72" s="115">
        <v>18</v>
      </c>
      <c r="E72" s="110">
        <v>0</v>
      </c>
      <c r="F72" s="112"/>
      <c r="G72" s="85"/>
      <c r="H72" s="85"/>
    </row>
    <row r="73" spans="1:8" ht="18">
      <c r="A73" s="91">
        <v>38434</v>
      </c>
      <c r="B73" s="110">
        <v>74.12</v>
      </c>
      <c r="C73" s="115">
        <v>79</v>
      </c>
      <c r="D73" s="115">
        <v>9</v>
      </c>
      <c r="E73" s="110">
        <v>0</v>
      </c>
      <c r="F73" s="112"/>
      <c r="G73" s="85"/>
      <c r="H73" s="85"/>
    </row>
    <row r="74" spans="1:8" ht="18">
      <c r="A74" s="91">
        <v>38435</v>
      </c>
      <c r="B74" s="110">
        <v>176.78</v>
      </c>
      <c r="C74" s="115">
        <v>111</v>
      </c>
      <c r="D74" s="115">
        <v>19</v>
      </c>
      <c r="E74" s="110">
        <v>0</v>
      </c>
      <c r="F74" s="112"/>
      <c r="G74" s="85"/>
      <c r="H74" s="85"/>
    </row>
    <row r="75" spans="1:8" ht="18">
      <c r="A75" s="91">
        <v>38436</v>
      </c>
      <c r="B75" s="110">
        <v>150.64</v>
      </c>
      <c r="C75" s="115">
        <v>99</v>
      </c>
      <c r="D75" s="115">
        <v>18</v>
      </c>
      <c r="E75" s="115">
        <v>2</v>
      </c>
      <c r="F75" s="112"/>
      <c r="G75" s="85"/>
      <c r="H75" s="85"/>
    </row>
    <row r="76" spans="1:8" ht="18">
      <c r="A76" s="91">
        <v>38437</v>
      </c>
      <c r="B76" s="110">
        <v>30.89</v>
      </c>
      <c r="C76" s="115">
        <v>150</v>
      </c>
      <c r="D76" s="115">
        <v>2</v>
      </c>
      <c r="E76" s="110">
        <v>0</v>
      </c>
      <c r="F76" s="112"/>
      <c r="G76" s="85"/>
      <c r="H76" s="85"/>
    </row>
    <row r="77" spans="1:8" ht="18">
      <c r="A77" s="91">
        <v>38438</v>
      </c>
      <c r="B77" s="117">
        <v>0</v>
      </c>
      <c r="C77" s="117">
        <v>0</v>
      </c>
      <c r="D77" s="117">
        <v>0</v>
      </c>
      <c r="E77" s="110">
        <v>0</v>
      </c>
      <c r="F77" s="112"/>
      <c r="G77" s="85"/>
      <c r="H77" s="85"/>
    </row>
    <row r="78" spans="1:8" ht="18">
      <c r="A78" s="91">
        <v>38439</v>
      </c>
      <c r="B78" s="110">
        <v>160.96</v>
      </c>
      <c r="C78" s="117">
        <v>0</v>
      </c>
      <c r="D78" s="115">
        <v>27</v>
      </c>
      <c r="E78" s="115">
        <v>0</v>
      </c>
      <c r="F78" s="112"/>
      <c r="G78" s="85"/>
      <c r="H78" s="85"/>
    </row>
    <row r="79" spans="1:8" ht="18">
      <c r="A79" s="91">
        <v>38440</v>
      </c>
      <c r="B79" s="110">
        <v>258.81</v>
      </c>
      <c r="C79" s="115">
        <v>126</v>
      </c>
      <c r="D79" s="115">
        <v>22</v>
      </c>
      <c r="E79" s="115">
        <v>1</v>
      </c>
      <c r="F79" s="112"/>
      <c r="G79" s="85"/>
      <c r="H79" s="85"/>
    </row>
    <row r="80" spans="1:8" ht="18">
      <c r="A80" s="91">
        <v>38441</v>
      </c>
      <c r="B80" s="110">
        <v>156.97</v>
      </c>
      <c r="C80" s="115">
        <v>124</v>
      </c>
      <c r="D80" s="115">
        <v>19</v>
      </c>
      <c r="E80" s="115">
        <v>0</v>
      </c>
      <c r="F80" s="112"/>
      <c r="G80" s="85"/>
      <c r="H80" s="85"/>
    </row>
    <row r="81" spans="1:8" ht="18">
      <c r="A81" s="91">
        <v>38442</v>
      </c>
      <c r="B81" s="119">
        <v>235.76</v>
      </c>
      <c r="C81" s="120">
        <v>140</v>
      </c>
      <c r="D81" s="120">
        <v>28</v>
      </c>
      <c r="E81" s="120">
        <v>1</v>
      </c>
      <c r="F81" s="112"/>
      <c r="G81" s="85"/>
      <c r="H81" s="85"/>
    </row>
    <row r="82" spans="1:8" ht="18">
      <c r="A82" s="121" t="s">
        <v>39</v>
      </c>
      <c r="B82" s="110">
        <f>SUM(B51:B81)</f>
        <v>4288.38</v>
      </c>
      <c r="C82" s="115">
        <f>SUM(C51:C81)</f>
        <v>2939</v>
      </c>
      <c r="D82" s="115">
        <f>SUM(D51:D81)</f>
        <v>507</v>
      </c>
      <c r="E82" s="115">
        <f>SUM(E51:E81)</f>
        <v>26</v>
      </c>
      <c r="F82" s="112"/>
      <c r="G82" s="85"/>
      <c r="H82" s="85"/>
    </row>
    <row r="83" spans="1:8" ht="18">
      <c r="A83" s="90"/>
      <c r="B83" s="90"/>
      <c r="C83" s="90"/>
      <c r="D83" s="90"/>
      <c r="E83" s="90"/>
      <c r="F83" s="112"/>
      <c r="G83" s="85"/>
      <c r="H83" s="85"/>
    </row>
    <row r="84" spans="1:8" ht="15.75">
      <c r="A84" s="122"/>
      <c r="B84" s="123"/>
      <c r="C84" s="123"/>
      <c r="D84" s="125"/>
      <c r="E84" s="25"/>
      <c r="F84" s="112"/>
      <c r="G84" s="85"/>
      <c r="H84" s="85"/>
    </row>
    <row r="85" spans="1:5" ht="16.5" customHeight="1">
      <c r="A85" s="13"/>
      <c r="B85" s="199"/>
      <c r="C85" s="200"/>
      <c r="D85" s="13"/>
      <c r="E85" s="13"/>
    </row>
    <row r="86" spans="1:6" ht="20.25">
      <c r="A86" s="126"/>
      <c r="B86" s="127"/>
      <c r="C86" s="128"/>
      <c r="D86" s="126"/>
      <c r="E86" s="126"/>
      <c r="F86" s="112"/>
    </row>
    <row r="87" spans="1:6" ht="20.25">
      <c r="A87" s="126"/>
      <c r="B87" s="127"/>
      <c r="C87" s="128"/>
      <c r="D87" s="126"/>
      <c r="E87" s="126"/>
      <c r="F87" s="112"/>
    </row>
    <row r="88" spans="1:5" ht="20.25">
      <c r="A88" s="126"/>
      <c r="B88" s="127"/>
      <c r="C88" s="128"/>
      <c r="D88" s="126"/>
      <c r="E88" s="126"/>
    </row>
    <row r="89" spans="1:5" ht="20.25">
      <c r="A89" s="126"/>
      <c r="B89" s="127"/>
      <c r="C89" s="128"/>
      <c r="D89" s="126"/>
      <c r="E89" s="126"/>
    </row>
  </sheetData>
  <printOptions/>
  <pageMargins left="0.75" right="0.75" top="1" bottom="1" header="0.5" footer="0.5"/>
  <pageSetup fitToHeight="2" horizontalDpi="600" verticalDpi="600" orientation="portrait" scale="71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75" zoomScaleNormal="75" zoomScaleSheetLayoutView="75" workbookViewId="0" topLeftCell="A1">
      <selection activeCell="B5" sqref="B5"/>
    </sheetView>
  </sheetViews>
  <sheetFormatPr defaultColWidth="9.140625" defaultRowHeight="12.75"/>
  <cols>
    <col min="1" max="1" width="53.421875" style="0" customWidth="1"/>
    <col min="2" max="2" width="20.574218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1" t="s">
        <v>0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58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7" customHeight="1">
      <c r="A4" s="138" t="s">
        <v>47</v>
      </c>
      <c r="B4" s="139"/>
      <c r="C4" s="140" t="s">
        <v>4</v>
      </c>
      <c r="D4" s="141">
        <v>4270.2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142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143"/>
      <c r="B7" s="144"/>
      <c r="C7" s="144"/>
      <c r="D7" s="29"/>
      <c r="E7" s="29"/>
      <c r="F7" s="31"/>
      <c r="H7" s="33"/>
    </row>
    <row r="8" spans="1:8" s="32" customFormat="1" ht="20.25">
      <c r="A8" s="86" t="s">
        <v>6</v>
      </c>
      <c r="B8" s="145"/>
      <c r="C8" s="146"/>
      <c r="D8" s="147">
        <v>412.6</v>
      </c>
      <c r="E8" s="29"/>
      <c r="F8" s="31"/>
      <c r="H8" s="33"/>
    </row>
    <row r="9" spans="1:8" s="32" customFormat="1" ht="20.25">
      <c r="A9" s="86" t="s">
        <v>7</v>
      </c>
      <c r="B9" s="145"/>
      <c r="C9" s="146"/>
      <c r="D9" s="148">
        <v>128.9</v>
      </c>
      <c r="E9" s="29"/>
      <c r="F9" s="31"/>
      <c r="H9" s="33"/>
    </row>
    <row r="10" spans="1:8" s="32" customFormat="1" ht="20.25">
      <c r="A10" s="149" t="s">
        <v>8</v>
      </c>
      <c r="B10" s="131"/>
      <c r="C10" s="110"/>
      <c r="D10" s="150">
        <v>17.22</v>
      </c>
      <c r="E10" s="41"/>
      <c r="F10" s="31"/>
      <c r="H10" s="33"/>
    </row>
    <row r="11" spans="1:8" s="32" customFormat="1" ht="20.25">
      <c r="A11" s="149" t="s">
        <v>9</v>
      </c>
      <c r="B11" s="131"/>
      <c r="C11" s="110"/>
      <c r="D11" s="151">
        <v>3</v>
      </c>
      <c r="E11" s="41"/>
      <c r="F11" s="31"/>
      <c r="H11" s="33"/>
    </row>
    <row r="12" spans="1:8" s="32" customFormat="1" ht="20.25">
      <c r="A12" s="149" t="s">
        <v>10</v>
      </c>
      <c r="B12" s="131"/>
      <c r="C12" s="110"/>
      <c r="D12" s="151">
        <v>4.4</v>
      </c>
      <c r="E12" s="41"/>
      <c r="F12" s="31"/>
      <c r="H12" s="33"/>
    </row>
    <row r="13" spans="1:8" s="32" customFormat="1" ht="20.25">
      <c r="A13" s="149" t="s">
        <v>11</v>
      </c>
      <c r="B13" s="131"/>
      <c r="C13" s="110"/>
      <c r="D13" s="148">
        <v>19.8</v>
      </c>
      <c r="E13" s="41"/>
      <c r="F13" s="31"/>
      <c r="H13" s="33"/>
    </row>
    <row r="14" spans="1:8" s="32" customFormat="1" ht="20.25">
      <c r="A14" s="149" t="s">
        <v>12</v>
      </c>
      <c r="B14" s="131"/>
      <c r="C14" s="110"/>
      <c r="D14" s="148">
        <v>4</v>
      </c>
      <c r="E14" s="41"/>
      <c r="F14" s="31"/>
      <c r="H14" s="33"/>
    </row>
    <row r="15" spans="1:8" s="32" customFormat="1" ht="20.25">
      <c r="A15" s="149" t="s">
        <v>13</v>
      </c>
      <c r="B15" s="131"/>
      <c r="C15" s="110"/>
      <c r="D15" s="151">
        <v>2.9</v>
      </c>
      <c r="E15" s="41"/>
      <c r="F15" s="31"/>
      <c r="H15" s="33"/>
    </row>
    <row r="16" spans="1:8" s="32" customFormat="1" ht="20.25">
      <c r="A16" s="149" t="s">
        <v>14</v>
      </c>
      <c r="B16" s="131"/>
      <c r="C16" s="110"/>
      <c r="D16" s="148">
        <v>0.6</v>
      </c>
      <c r="E16" s="41"/>
      <c r="F16" s="31"/>
      <c r="H16" s="33"/>
    </row>
    <row r="17" spans="1:8" s="32" customFormat="1" ht="20.25">
      <c r="A17" s="149" t="s">
        <v>15</v>
      </c>
      <c r="B17" s="131"/>
      <c r="C17" s="110"/>
      <c r="D17" s="148">
        <v>0</v>
      </c>
      <c r="E17" s="41"/>
      <c r="F17" s="31"/>
      <c r="H17" s="33"/>
    </row>
    <row r="18" spans="1:8" s="32" customFormat="1" ht="20.25">
      <c r="A18" s="149" t="s">
        <v>17</v>
      </c>
      <c r="B18" s="131"/>
      <c r="C18" s="152" t="s">
        <v>4</v>
      </c>
      <c r="D18" s="151">
        <v>0</v>
      </c>
      <c r="E18" s="41"/>
      <c r="F18" s="31"/>
      <c r="H18" s="33"/>
    </row>
    <row r="19" spans="1:8" s="32" customFormat="1" ht="20.25">
      <c r="A19" s="149" t="s">
        <v>18</v>
      </c>
      <c r="B19" s="131"/>
      <c r="C19" s="153"/>
      <c r="D19" s="151">
        <v>0</v>
      </c>
      <c r="E19" s="41"/>
      <c r="F19" s="31"/>
      <c r="H19" s="33"/>
    </row>
    <row r="20" spans="1:8" s="32" customFormat="1" ht="20.25">
      <c r="A20" s="149"/>
      <c r="B20" s="131"/>
      <c r="C20" s="153"/>
      <c r="D20" s="154">
        <f>SUM(D8:D19)</f>
        <v>593.42</v>
      </c>
      <c r="E20" s="41"/>
      <c r="F20" s="31"/>
      <c r="H20" s="33"/>
    </row>
    <row r="21" spans="1:8" s="32" customFormat="1" ht="20.25">
      <c r="A21" s="155" t="s">
        <v>19</v>
      </c>
      <c r="B21" s="156"/>
      <c r="C21" s="157"/>
      <c r="D21" s="158"/>
      <c r="E21" s="50"/>
      <c r="F21" s="31"/>
      <c r="H21" s="33"/>
    </row>
    <row r="22" spans="1:8" s="32" customFormat="1" ht="20.25">
      <c r="A22" s="157" t="s">
        <v>20</v>
      </c>
      <c r="B22" s="159"/>
      <c r="C22" s="159" t="s">
        <v>4</v>
      </c>
      <c r="D22" s="160">
        <v>63.3</v>
      </c>
      <c r="E22" s="50"/>
      <c r="F22" s="31"/>
      <c r="H22" s="33"/>
    </row>
    <row r="23" spans="1:8" s="32" customFormat="1" ht="20.25">
      <c r="A23" s="157" t="s">
        <v>7</v>
      </c>
      <c r="B23" s="159"/>
      <c r="C23" s="159"/>
      <c r="D23" s="161">
        <v>74.7</v>
      </c>
      <c r="E23" s="50"/>
      <c r="F23" s="31"/>
      <c r="H23" s="33"/>
    </row>
    <row r="24" spans="1:8" s="32" customFormat="1" ht="20.25">
      <c r="A24" s="157" t="s">
        <v>21</v>
      </c>
      <c r="B24" s="159"/>
      <c r="C24" s="159"/>
      <c r="D24" s="162">
        <v>13.4</v>
      </c>
      <c r="E24" s="50"/>
      <c r="F24" s="31"/>
      <c r="H24" s="33"/>
    </row>
    <row r="25" spans="1:8" s="32" customFormat="1" ht="20.25">
      <c r="A25" s="157"/>
      <c r="B25" s="159"/>
      <c r="C25" s="159"/>
      <c r="D25" s="163">
        <f>SUM(D22:D24)</f>
        <v>151.4</v>
      </c>
      <c r="E25" s="50"/>
      <c r="F25" s="31"/>
      <c r="H25" s="33"/>
    </row>
    <row r="26" spans="1:8" s="32" customFormat="1" ht="20.25">
      <c r="A26" s="157"/>
      <c r="B26" s="159"/>
      <c r="C26" s="159"/>
      <c r="D26" s="163"/>
      <c r="E26" s="50"/>
      <c r="F26" s="31"/>
      <c r="H26" s="33"/>
    </row>
    <row r="27" spans="1:8" s="32" customFormat="1" ht="20.25">
      <c r="A27" s="164" t="s">
        <v>59</v>
      </c>
      <c r="B27" s="166">
        <f>(D20+D25)</f>
        <v>744.8199999999999</v>
      </c>
      <c r="C27" s="206" t="s">
        <v>2</v>
      </c>
      <c r="D27" s="166"/>
      <c r="E27" s="50"/>
      <c r="F27" s="31"/>
      <c r="H27" s="33"/>
    </row>
    <row r="28" spans="1:8" s="32" customFormat="1" ht="20.25">
      <c r="A28" s="157"/>
      <c r="B28" s="159"/>
      <c r="C28" s="159"/>
      <c r="D28" s="163"/>
      <c r="E28" s="50"/>
      <c r="F28" s="31"/>
      <c r="H28" s="33"/>
    </row>
    <row r="29" spans="1:8" s="32" customFormat="1" ht="20.25">
      <c r="A29" s="167" t="s">
        <v>22</v>
      </c>
      <c r="B29" s="159"/>
      <c r="C29" s="159"/>
      <c r="D29" s="169">
        <f>'[1]April'!$E$34</f>
        <v>33.310900000000004</v>
      </c>
      <c r="E29" s="50"/>
      <c r="F29" s="31"/>
      <c r="H29" s="33"/>
    </row>
    <row r="30" spans="1:8" s="32" customFormat="1" ht="20.25">
      <c r="A30" s="157"/>
      <c r="B30" s="159"/>
      <c r="C30" s="159"/>
      <c r="D30" s="163"/>
      <c r="E30" s="50"/>
      <c r="F30" s="31"/>
      <c r="H30" s="33"/>
    </row>
    <row r="31" spans="1:8" s="32" customFormat="1" ht="36">
      <c r="A31" s="167" t="s">
        <v>50</v>
      </c>
      <c r="B31" s="159"/>
      <c r="C31" s="159"/>
      <c r="D31" s="169">
        <f>SUM(D4-D20-D25)</f>
        <v>3525.3799999999997</v>
      </c>
      <c r="E31" s="50"/>
      <c r="F31" s="31"/>
      <c r="H31" s="33"/>
    </row>
    <row r="32" spans="1:8" s="32" customFormat="1" ht="20.25">
      <c r="A32" s="157"/>
      <c r="B32" s="159"/>
      <c r="C32" s="159"/>
      <c r="D32" s="163"/>
      <c r="E32" s="50"/>
      <c r="F32" s="31"/>
      <c r="H32" s="33"/>
    </row>
    <row r="33" spans="1:8" s="32" customFormat="1" ht="20.25">
      <c r="A33" s="48"/>
      <c r="B33" s="51"/>
      <c r="C33" s="51"/>
      <c r="D33" s="59"/>
      <c r="E33" s="50"/>
      <c r="F33" s="31"/>
      <c r="H33" s="33"/>
    </row>
    <row r="34" spans="1:8" s="32" customFormat="1" ht="16.5" thickBot="1">
      <c r="A34" s="60"/>
      <c r="B34" s="61"/>
      <c r="C34" s="61"/>
      <c r="D34" s="30"/>
      <c r="E34" s="62"/>
      <c r="F34" s="31"/>
      <c r="H34" s="33"/>
    </row>
    <row r="35" spans="1:7" s="5" customFormat="1" ht="23.25">
      <c r="A35" s="63" t="s">
        <v>0</v>
      </c>
      <c r="B35" s="64"/>
      <c r="C35" s="64"/>
      <c r="D35" s="64"/>
      <c r="E35" s="3"/>
      <c r="F35" s="4"/>
      <c r="G35" s="4"/>
    </row>
    <row r="36" spans="1:7" s="5" customFormat="1" ht="24" thickBot="1">
      <c r="A36" s="65" t="s">
        <v>58</v>
      </c>
      <c r="B36" s="66"/>
      <c r="C36" s="66"/>
      <c r="D36" s="66"/>
      <c r="E36" s="67"/>
      <c r="F36" s="4"/>
      <c r="G36" s="4"/>
    </row>
    <row r="37" spans="1:8" s="32" customFormat="1" ht="21" customHeight="1">
      <c r="A37" s="60"/>
      <c r="B37" s="60"/>
      <c r="C37" s="60"/>
      <c r="D37" s="30"/>
      <c r="E37" s="4" t="s">
        <v>24</v>
      </c>
      <c r="F37" s="31"/>
      <c r="H37" s="33"/>
    </row>
    <row r="38" spans="1:8" s="32" customFormat="1" ht="21" customHeight="1">
      <c r="A38" s="68" t="s">
        <v>51</v>
      </c>
      <c r="B38" s="60"/>
      <c r="C38" s="60"/>
      <c r="D38" s="170">
        <f>D4</f>
        <v>4270.2</v>
      </c>
      <c r="E38" s="70">
        <v>1</v>
      </c>
      <c r="F38" s="31"/>
      <c r="H38" s="33"/>
    </row>
    <row r="39" spans="1:6" s="76" customFormat="1" ht="21" customHeight="1">
      <c r="A39" s="71" t="s">
        <v>52</v>
      </c>
      <c r="B39" s="72"/>
      <c r="C39" s="73"/>
      <c r="D39" s="171">
        <f>D20+D25</f>
        <v>744.8199999999999</v>
      </c>
      <c r="E39" s="172">
        <f>D39/D38</f>
        <v>0.17442274366540209</v>
      </c>
      <c r="F39" s="75"/>
    </row>
    <row r="40" spans="1:8" s="32" customFormat="1" ht="36" customHeight="1">
      <c r="A40" s="167" t="s">
        <v>50</v>
      </c>
      <c r="B40" s="78" t="s">
        <v>4</v>
      </c>
      <c r="C40" s="78"/>
      <c r="D40" s="173">
        <f>SUM(D38-D39)</f>
        <v>3525.38</v>
      </c>
      <c r="E40" s="172">
        <f>E38-E39</f>
        <v>0.8255772563345979</v>
      </c>
      <c r="F40" s="31"/>
      <c r="H40" s="33"/>
    </row>
    <row r="41" spans="1:8" s="32" customFormat="1" ht="18.75" customHeight="1">
      <c r="A41" s="60"/>
      <c r="B41" s="78"/>
      <c r="C41" s="78"/>
      <c r="D41" s="78"/>
      <c r="E41" s="79"/>
      <c r="F41" s="31"/>
      <c r="H41" s="33"/>
    </row>
    <row r="42" spans="1:8" ht="15">
      <c r="A42" s="80"/>
      <c r="B42" s="81"/>
      <c r="C42" s="82"/>
      <c r="D42" s="83"/>
      <c r="E42" s="83"/>
      <c r="F42" s="84"/>
      <c r="G42" s="85"/>
      <c r="H42" s="85"/>
    </row>
    <row r="43" spans="1:6" s="90" customFormat="1" ht="18">
      <c r="A43" s="174" t="s">
        <v>53</v>
      </c>
      <c r="B43" s="175"/>
      <c r="C43" s="176"/>
      <c r="D43" s="177"/>
      <c r="E43" s="177"/>
      <c r="F43" s="89"/>
    </row>
    <row r="44" spans="1:8" ht="22.5">
      <c r="A44" s="178" t="s">
        <v>54</v>
      </c>
      <c r="B44" s="179"/>
      <c r="C44" s="180" t="s">
        <v>6</v>
      </c>
      <c r="D44" s="180" t="s">
        <v>30</v>
      </c>
      <c r="E44" s="132" t="s">
        <v>55</v>
      </c>
      <c r="F44" s="84"/>
      <c r="G44" s="85"/>
      <c r="H44" s="85"/>
    </row>
    <row r="45" spans="1:8" ht="18">
      <c r="A45" s="181">
        <v>38472</v>
      </c>
      <c r="B45" s="182"/>
      <c r="C45" s="183">
        <v>500</v>
      </c>
      <c r="D45" s="184">
        <v>800</v>
      </c>
      <c r="E45" s="185">
        <v>0</v>
      </c>
      <c r="F45" s="94"/>
      <c r="G45" s="85"/>
      <c r="H45" s="85"/>
    </row>
    <row r="46" spans="1:8" ht="15.75">
      <c r="A46" s="186"/>
      <c r="B46" s="187"/>
      <c r="C46" s="188"/>
      <c r="D46" s="189"/>
      <c r="E46" s="189"/>
      <c r="F46" s="101"/>
      <c r="G46" s="102"/>
      <c r="H46" s="85"/>
    </row>
    <row r="47" spans="1:8" ht="20.25">
      <c r="A47" s="190" t="s">
        <v>56</v>
      </c>
      <c r="B47" s="191"/>
      <c r="C47" s="192"/>
      <c r="D47" s="193"/>
      <c r="E47" s="194">
        <v>0</v>
      </c>
      <c r="F47" s="101"/>
      <c r="G47" s="102"/>
      <c r="H47" s="106"/>
    </row>
    <row r="48" spans="1:8" ht="18">
      <c r="A48" s="190" t="s">
        <v>57</v>
      </c>
      <c r="B48" s="195"/>
      <c r="C48" s="196"/>
      <c r="D48" s="197"/>
      <c r="E48" s="198">
        <v>0</v>
      </c>
      <c r="F48" s="101"/>
      <c r="G48" s="85"/>
      <c r="H48" s="85"/>
    </row>
    <row r="49" spans="1:8" ht="15">
      <c r="A49" s="13"/>
      <c r="B49" s="199"/>
      <c r="C49" s="200"/>
      <c r="D49" s="13"/>
      <c r="E49" s="201"/>
      <c r="F49" s="102"/>
      <c r="G49" s="85"/>
      <c r="H49" s="85"/>
    </row>
    <row r="50" spans="1:8" ht="36">
      <c r="A50" s="202" t="s">
        <v>35</v>
      </c>
      <c r="B50" s="203" t="s">
        <v>2</v>
      </c>
      <c r="C50" s="204" t="s">
        <v>36</v>
      </c>
      <c r="D50" s="204" t="s">
        <v>37</v>
      </c>
      <c r="E50" s="204" t="s">
        <v>38</v>
      </c>
      <c r="F50" s="111"/>
      <c r="G50" s="85"/>
      <c r="H50" s="85"/>
    </row>
    <row r="51" spans="1:8" ht="18">
      <c r="A51" s="91">
        <v>38443</v>
      </c>
      <c r="B51" s="107">
        <v>192.65</v>
      </c>
      <c r="C51" s="207">
        <v>166</v>
      </c>
      <c r="D51" s="109">
        <v>22</v>
      </c>
      <c r="E51" s="208">
        <v>2</v>
      </c>
      <c r="F51" s="112"/>
      <c r="G51" s="85"/>
      <c r="H51" s="85"/>
    </row>
    <row r="52" spans="1:8" ht="18">
      <c r="A52" s="91">
        <v>38444</v>
      </c>
      <c r="B52" s="107">
        <v>33.41</v>
      </c>
      <c r="C52" s="207">
        <v>161</v>
      </c>
      <c r="D52" s="109">
        <v>1</v>
      </c>
      <c r="E52" s="209">
        <v>0</v>
      </c>
      <c r="F52" s="112"/>
      <c r="G52" s="85"/>
      <c r="H52" s="85"/>
    </row>
    <row r="53" spans="1:8" ht="18">
      <c r="A53" s="91">
        <v>38445</v>
      </c>
      <c r="B53" s="107">
        <v>16.11</v>
      </c>
      <c r="C53" s="207">
        <v>126</v>
      </c>
      <c r="D53" s="209">
        <v>0</v>
      </c>
      <c r="E53" s="209">
        <v>0</v>
      </c>
      <c r="F53" s="112"/>
      <c r="G53" s="85"/>
      <c r="H53" s="85"/>
    </row>
    <row r="54" spans="1:8" ht="18">
      <c r="A54" s="91">
        <v>38446</v>
      </c>
      <c r="B54" s="107">
        <v>210.87</v>
      </c>
      <c r="C54" s="209">
        <v>0</v>
      </c>
      <c r="D54" s="109">
        <v>24</v>
      </c>
      <c r="E54" s="113">
        <v>3</v>
      </c>
      <c r="F54" s="112"/>
      <c r="G54" s="85"/>
      <c r="H54" s="85"/>
    </row>
    <row r="55" spans="1:8" ht="18">
      <c r="A55" s="91">
        <v>38447</v>
      </c>
      <c r="B55" s="107">
        <v>266.64</v>
      </c>
      <c r="C55" s="207">
        <v>154</v>
      </c>
      <c r="D55" s="109">
        <v>22</v>
      </c>
      <c r="E55" s="210">
        <v>1</v>
      </c>
      <c r="F55" s="112"/>
      <c r="G55" s="85"/>
      <c r="H55" s="85"/>
    </row>
    <row r="56" spans="1:8" ht="18">
      <c r="A56" s="91">
        <v>38448</v>
      </c>
      <c r="B56" s="107">
        <v>218.56</v>
      </c>
      <c r="C56" s="207">
        <v>107</v>
      </c>
      <c r="D56" s="113">
        <v>23</v>
      </c>
      <c r="E56" s="209">
        <v>0</v>
      </c>
      <c r="F56" s="112"/>
      <c r="G56" s="85"/>
      <c r="H56" s="85"/>
    </row>
    <row r="57" spans="1:8" ht="18">
      <c r="A57" s="91">
        <v>38449</v>
      </c>
      <c r="B57" s="107">
        <v>198.03</v>
      </c>
      <c r="C57" s="211">
        <v>77</v>
      </c>
      <c r="D57" s="109">
        <v>28</v>
      </c>
      <c r="E57" s="209">
        <v>0</v>
      </c>
      <c r="F57" s="112"/>
      <c r="G57" s="85"/>
      <c r="H57" s="85"/>
    </row>
    <row r="58" spans="1:8" ht="18">
      <c r="A58" s="91">
        <v>38450</v>
      </c>
      <c r="B58" s="107">
        <v>178.93</v>
      </c>
      <c r="C58" s="207">
        <v>51</v>
      </c>
      <c r="D58" s="109">
        <v>30</v>
      </c>
      <c r="E58" s="210">
        <v>3</v>
      </c>
      <c r="F58" s="112"/>
      <c r="G58" s="85"/>
      <c r="H58" s="85"/>
    </row>
    <row r="59" spans="1:8" ht="18">
      <c r="A59" s="91">
        <v>38451</v>
      </c>
      <c r="B59" s="107">
        <v>25.54</v>
      </c>
      <c r="C59" s="207">
        <v>118</v>
      </c>
      <c r="D59" s="109">
        <v>1</v>
      </c>
      <c r="E59" s="209">
        <v>0</v>
      </c>
      <c r="F59" s="112"/>
      <c r="G59" s="85"/>
      <c r="H59" s="85"/>
    </row>
    <row r="60" spans="1:8" ht="18">
      <c r="A60" s="91">
        <v>38452</v>
      </c>
      <c r="B60" s="107">
        <v>27.1</v>
      </c>
      <c r="C60" s="207">
        <v>163</v>
      </c>
      <c r="D60" s="209">
        <v>0</v>
      </c>
      <c r="E60" s="209">
        <v>0</v>
      </c>
      <c r="F60" s="112"/>
      <c r="G60" s="85"/>
      <c r="H60" s="85"/>
    </row>
    <row r="61" spans="1:8" ht="18">
      <c r="A61" s="91">
        <v>38453</v>
      </c>
      <c r="B61" s="107">
        <v>127.54</v>
      </c>
      <c r="C61" s="209">
        <v>0</v>
      </c>
      <c r="D61" s="109">
        <v>18</v>
      </c>
      <c r="E61" s="113">
        <v>1</v>
      </c>
      <c r="F61" s="112"/>
      <c r="G61" s="85"/>
      <c r="H61" s="85"/>
    </row>
    <row r="62" spans="1:8" ht="18">
      <c r="A62" s="91">
        <v>38454</v>
      </c>
      <c r="B62" s="107">
        <v>211.87</v>
      </c>
      <c r="C62" s="207">
        <v>144</v>
      </c>
      <c r="D62" s="113">
        <v>23</v>
      </c>
      <c r="E62" s="209">
        <v>0</v>
      </c>
      <c r="F62" s="112"/>
      <c r="G62" s="85"/>
      <c r="H62" s="85"/>
    </row>
    <row r="63" spans="1:8" ht="18">
      <c r="A63" s="91">
        <v>38455</v>
      </c>
      <c r="B63" s="107">
        <v>189.67</v>
      </c>
      <c r="C63" s="207">
        <v>98</v>
      </c>
      <c r="D63" s="113">
        <v>23</v>
      </c>
      <c r="E63" s="210">
        <v>1</v>
      </c>
      <c r="F63" s="112"/>
      <c r="G63" s="85"/>
      <c r="H63" s="85"/>
    </row>
    <row r="64" spans="1:8" ht="18">
      <c r="A64" s="91">
        <v>38456</v>
      </c>
      <c r="B64" s="107">
        <v>173.19</v>
      </c>
      <c r="C64" s="211">
        <v>113</v>
      </c>
      <c r="D64" s="109">
        <v>23</v>
      </c>
      <c r="E64" s="205">
        <v>1</v>
      </c>
      <c r="F64" s="112"/>
      <c r="G64" s="85"/>
      <c r="H64" s="85"/>
    </row>
    <row r="65" spans="1:8" ht="18">
      <c r="A65" s="91">
        <v>38457</v>
      </c>
      <c r="B65" s="107">
        <v>200.84</v>
      </c>
      <c r="C65" s="207">
        <v>118</v>
      </c>
      <c r="D65" s="109">
        <v>25</v>
      </c>
      <c r="E65" s="205">
        <v>3</v>
      </c>
      <c r="F65" s="112"/>
      <c r="G65" s="85"/>
      <c r="H65" s="85"/>
    </row>
    <row r="66" spans="1:8" ht="18">
      <c r="A66" s="91">
        <v>38458</v>
      </c>
      <c r="B66" s="110">
        <v>46.32</v>
      </c>
      <c r="C66" s="212">
        <v>153</v>
      </c>
      <c r="D66" s="115">
        <v>1</v>
      </c>
      <c r="E66" s="209">
        <v>0</v>
      </c>
      <c r="F66" s="112"/>
      <c r="G66" s="85"/>
      <c r="H66" s="85"/>
    </row>
    <row r="67" spans="1:8" ht="18">
      <c r="A67" s="91">
        <v>38459</v>
      </c>
      <c r="B67" s="110">
        <v>26.14</v>
      </c>
      <c r="C67" s="213">
        <v>166</v>
      </c>
      <c r="D67" s="209">
        <v>0</v>
      </c>
      <c r="E67" s="209">
        <v>0</v>
      </c>
      <c r="F67" s="112"/>
      <c r="G67" s="85"/>
      <c r="H67" s="85"/>
    </row>
    <row r="68" spans="1:8" ht="18">
      <c r="A68" s="91">
        <v>38460</v>
      </c>
      <c r="B68" s="110">
        <v>173.5</v>
      </c>
      <c r="C68" s="209">
        <v>0</v>
      </c>
      <c r="D68" s="115">
        <v>27</v>
      </c>
      <c r="E68" s="213">
        <v>2</v>
      </c>
      <c r="F68" s="112"/>
      <c r="G68" s="85"/>
      <c r="H68" s="85"/>
    </row>
    <row r="69" spans="1:8" ht="18">
      <c r="A69" s="91">
        <v>38461</v>
      </c>
      <c r="B69" s="110">
        <v>205.3</v>
      </c>
      <c r="C69" s="213">
        <v>137</v>
      </c>
      <c r="D69" s="115">
        <v>22</v>
      </c>
      <c r="E69" s="210">
        <v>3</v>
      </c>
      <c r="F69" s="112"/>
      <c r="G69" s="85"/>
      <c r="H69" s="85"/>
    </row>
    <row r="70" spans="1:8" ht="18">
      <c r="A70" s="91">
        <v>38462</v>
      </c>
      <c r="B70" s="110">
        <v>134.9</v>
      </c>
      <c r="C70" s="213">
        <v>105</v>
      </c>
      <c r="D70" s="113">
        <v>20</v>
      </c>
      <c r="E70" s="210">
        <v>1</v>
      </c>
      <c r="F70" s="112"/>
      <c r="G70" s="85"/>
      <c r="H70" s="85"/>
    </row>
    <row r="71" spans="1:8" ht="18">
      <c r="A71" s="91">
        <v>38463</v>
      </c>
      <c r="B71" s="110">
        <v>146.57</v>
      </c>
      <c r="C71" s="205">
        <v>122</v>
      </c>
      <c r="D71" s="115">
        <v>15</v>
      </c>
      <c r="E71" s="210">
        <v>2</v>
      </c>
      <c r="F71" s="112"/>
      <c r="G71" s="85"/>
      <c r="H71" s="85"/>
    </row>
    <row r="72" spans="1:8" ht="18">
      <c r="A72" s="91">
        <v>38464</v>
      </c>
      <c r="B72" s="110">
        <v>216.55</v>
      </c>
      <c r="C72" s="213">
        <v>143</v>
      </c>
      <c r="D72" s="115">
        <v>26</v>
      </c>
      <c r="E72" s="213">
        <v>5</v>
      </c>
      <c r="F72" s="112"/>
      <c r="G72" s="85"/>
      <c r="H72" s="85"/>
    </row>
    <row r="73" spans="1:8" ht="18">
      <c r="A73" s="91">
        <v>38465</v>
      </c>
      <c r="B73" s="110">
        <v>49.46</v>
      </c>
      <c r="C73" s="213">
        <v>116</v>
      </c>
      <c r="D73" s="115">
        <v>3</v>
      </c>
      <c r="E73" s="209">
        <v>0</v>
      </c>
      <c r="F73" s="112"/>
      <c r="G73" s="85"/>
      <c r="H73" s="85"/>
    </row>
    <row r="74" spans="1:8" ht="18">
      <c r="A74" s="91">
        <v>38466</v>
      </c>
      <c r="B74" s="110">
        <v>21.28</v>
      </c>
      <c r="C74" s="213">
        <v>124</v>
      </c>
      <c r="D74" s="209">
        <v>0</v>
      </c>
      <c r="E74" s="209">
        <v>0</v>
      </c>
      <c r="F74" s="112"/>
      <c r="G74" s="85"/>
      <c r="H74" s="85"/>
    </row>
    <row r="75" spans="1:8" ht="18">
      <c r="A75" s="91">
        <v>38467</v>
      </c>
      <c r="B75" s="110">
        <v>186.14</v>
      </c>
      <c r="C75" s="209">
        <v>0</v>
      </c>
      <c r="D75" s="115">
        <v>34</v>
      </c>
      <c r="E75" s="213">
        <v>1</v>
      </c>
      <c r="F75" s="112"/>
      <c r="G75" s="85"/>
      <c r="H75" s="85"/>
    </row>
    <row r="76" spans="1:8" ht="18">
      <c r="A76" s="91">
        <v>38468</v>
      </c>
      <c r="B76" s="110">
        <v>230.51</v>
      </c>
      <c r="C76" s="213">
        <v>164</v>
      </c>
      <c r="D76" s="115">
        <v>28</v>
      </c>
      <c r="E76" s="210">
        <v>1</v>
      </c>
      <c r="F76" s="112"/>
      <c r="G76" s="85"/>
      <c r="H76" s="85"/>
    </row>
    <row r="77" spans="1:8" ht="18">
      <c r="A77" s="91">
        <v>38469</v>
      </c>
      <c r="B77" s="110">
        <v>186.78</v>
      </c>
      <c r="C77" s="213">
        <v>114</v>
      </c>
      <c r="D77" s="113">
        <v>23</v>
      </c>
      <c r="E77" s="210">
        <v>3</v>
      </c>
      <c r="F77" s="112"/>
      <c r="G77" s="85"/>
      <c r="H77" s="85"/>
    </row>
    <row r="78" spans="1:8" ht="18">
      <c r="A78" s="91">
        <v>38470</v>
      </c>
      <c r="B78" s="110">
        <v>164.29</v>
      </c>
      <c r="C78" s="205">
        <v>99</v>
      </c>
      <c r="D78" s="115">
        <v>20</v>
      </c>
      <c r="E78" s="213">
        <v>1</v>
      </c>
      <c r="F78" s="112"/>
      <c r="G78" s="85"/>
      <c r="H78" s="85"/>
    </row>
    <row r="79" spans="1:8" ht="18">
      <c r="A79" s="91">
        <v>38471</v>
      </c>
      <c r="B79" s="110">
        <v>139.11</v>
      </c>
      <c r="C79" s="213">
        <v>104</v>
      </c>
      <c r="D79" s="115">
        <v>23</v>
      </c>
      <c r="E79" s="213">
        <v>2</v>
      </c>
      <c r="F79" s="112"/>
      <c r="G79" s="85"/>
      <c r="H79" s="85"/>
    </row>
    <row r="80" spans="1:8" ht="18">
      <c r="A80" s="91">
        <v>38472</v>
      </c>
      <c r="B80" s="110">
        <v>29.34</v>
      </c>
      <c r="C80" s="213">
        <v>138</v>
      </c>
      <c r="D80" s="115">
        <v>1</v>
      </c>
      <c r="E80" s="209">
        <v>0</v>
      </c>
      <c r="F80" s="112"/>
      <c r="G80" s="85"/>
      <c r="H80" s="85"/>
    </row>
    <row r="81" spans="1:8" ht="18">
      <c r="A81" s="91"/>
      <c r="B81" s="119"/>
      <c r="C81" s="120"/>
      <c r="D81" s="120"/>
      <c r="E81" s="120"/>
      <c r="F81" s="112"/>
      <c r="G81" s="85"/>
      <c r="H81" s="85"/>
    </row>
    <row r="82" spans="1:8" ht="18">
      <c r="A82" s="121" t="s">
        <v>39</v>
      </c>
      <c r="B82" s="110">
        <f>SUM(B51:B81)</f>
        <v>4227.140000000001</v>
      </c>
      <c r="C82" s="115">
        <f>SUM(C51:C81)</f>
        <v>3281</v>
      </c>
      <c r="D82" s="115">
        <f>SUM(D51:D81)</f>
        <v>506</v>
      </c>
      <c r="E82" s="115">
        <f>SUM(E51:E81)</f>
        <v>36</v>
      </c>
      <c r="F82" s="112"/>
      <c r="G82" s="85"/>
      <c r="H82" s="85"/>
    </row>
    <row r="83" spans="1:8" ht="18">
      <c r="A83" s="90"/>
      <c r="B83" s="90"/>
      <c r="C83" s="90"/>
      <c r="D83" s="90"/>
      <c r="E83" s="90"/>
      <c r="F83" s="112"/>
      <c r="G83" s="85"/>
      <c r="H83" s="85"/>
    </row>
    <row r="84" spans="1:8" ht="15.75">
      <c r="A84" s="122"/>
      <c r="B84" s="123"/>
      <c r="C84" s="123"/>
      <c r="D84" s="125"/>
      <c r="E84" s="25"/>
      <c r="F84" s="112"/>
      <c r="G84" s="85"/>
      <c r="H84" s="85"/>
    </row>
    <row r="85" spans="1:5" ht="16.5" customHeight="1">
      <c r="A85" s="13"/>
      <c r="B85" s="199"/>
      <c r="C85" s="200"/>
      <c r="D85" s="13"/>
      <c r="E85" s="13"/>
    </row>
    <row r="86" spans="1:6" ht="20.25">
      <c r="A86" s="126"/>
      <c r="B86" s="127"/>
      <c r="C86" s="128"/>
      <c r="D86" s="126"/>
      <c r="E86" s="126"/>
      <c r="F86" s="112"/>
    </row>
    <row r="87" spans="1:6" ht="20.25">
      <c r="A87" s="126"/>
      <c r="B87" s="127"/>
      <c r="C87" s="128"/>
      <c r="D87" s="126"/>
      <c r="E87" s="126"/>
      <c r="F87" s="112"/>
    </row>
    <row r="88" spans="1:5" ht="20.25">
      <c r="A88" s="126"/>
      <c r="B88" s="127"/>
      <c r="C88" s="128"/>
      <c r="D88" s="126"/>
      <c r="E88" s="126"/>
    </row>
    <row r="89" spans="1:5" ht="20.25">
      <c r="A89" s="126"/>
      <c r="B89" s="127"/>
      <c r="C89" s="128"/>
      <c r="D89" s="126"/>
      <c r="E89" s="126"/>
    </row>
  </sheetData>
  <printOptions/>
  <pageMargins left="0.75" right="0.75" top="1" bottom="1" header="0.5" footer="0.5"/>
  <pageSetup fitToHeight="2" horizontalDpi="600" verticalDpi="600" orientation="portrait" scale="71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75" zoomScaleNormal="75" workbookViewId="0" topLeftCell="A1">
      <selection activeCell="A44" sqref="A44"/>
    </sheetView>
  </sheetViews>
  <sheetFormatPr defaultColWidth="9.140625" defaultRowHeight="12.75"/>
  <cols>
    <col min="1" max="1" width="51.28125" style="0" customWidth="1"/>
    <col min="2" max="5" width="20.00390625" style="0" customWidth="1"/>
  </cols>
  <sheetData>
    <row r="1" spans="1:5" ht="27.75">
      <c r="A1" s="1" t="s">
        <v>61</v>
      </c>
      <c r="B1" s="2"/>
      <c r="C1" s="2"/>
      <c r="D1" s="2"/>
      <c r="E1" s="3"/>
    </row>
    <row r="2" spans="1:5" ht="28.5" thickBot="1">
      <c r="A2" s="6" t="s">
        <v>60</v>
      </c>
      <c r="B2" s="7"/>
      <c r="C2" s="7"/>
      <c r="D2" s="7"/>
      <c r="E2" s="8"/>
    </row>
    <row r="3" spans="1:5" ht="20.25">
      <c r="A3" s="9"/>
      <c r="B3" s="10"/>
      <c r="C3" s="11"/>
      <c r="D3" s="9" t="s">
        <v>2</v>
      </c>
      <c r="E3" s="12"/>
    </row>
    <row r="4" spans="1:5" ht="24">
      <c r="A4" s="138" t="s">
        <v>47</v>
      </c>
      <c r="B4" s="139"/>
      <c r="C4" s="140" t="s">
        <v>4</v>
      </c>
      <c r="D4" s="170">
        <v>4697.5</v>
      </c>
      <c r="E4" s="18"/>
    </row>
    <row r="5" spans="1:5" ht="20.25">
      <c r="A5" s="21"/>
      <c r="B5" s="22"/>
      <c r="C5" s="23"/>
      <c r="D5" s="24"/>
      <c r="E5" s="25"/>
    </row>
    <row r="6" spans="1:5" ht="20.25">
      <c r="A6" s="142" t="s">
        <v>5</v>
      </c>
      <c r="B6" s="27"/>
      <c r="C6" s="28"/>
      <c r="D6" s="29"/>
      <c r="E6" s="30"/>
    </row>
    <row r="7" spans="1:5" ht="20.25" customHeight="1">
      <c r="A7" s="143"/>
      <c r="B7" s="144"/>
      <c r="C7" s="144"/>
      <c r="D7" s="29"/>
      <c r="E7" s="29"/>
    </row>
    <row r="8" spans="1:5" ht="20.25" customHeight="1">
      <c r="A8" s="86" t="s">
        <v>6</v>
      </c>
      <c r="B8" s="145"/>
      <c r="C8" s="146"/>
      <c r="D8" s="147">
        <v>457.7</v>
      </c>
      <c r="E8" s="29"/>
    </row>
    <row r="9" spans="1:5" ht="20.25" customHeight="1">
      <c r="A9" s="86" t="s">
        <v>7</v>
      </c>
      <c r="B9" s="145"/>
      <c r="C9" s="146"/>
      <c r="D9" s="148">
        <v>261.8</v>
      </c>
      <c r="E9" s="29"/>
    </row>
    <row r="10" spans="1:5" ht="20.25" customHeight="1">
      <c r="A10" s="149" t="s">
        <v>8</v>
      </c>
      <c r="B10" s="131"/>
      <c r="C10" s="110"/>
      <c r="D10" s="150">
        <v>24.1</v>
      </c>
      <c r="E10" s="41"/>
    </row>
    <row r="11" spans="1:5" ht="20.25" customHeight="1">
      <c r="A11" s="149" t="s">
        <v>9</v>
      </c>
      <c r="B11" s="131"/>
      <c r="C11" s="110"/>
      <c r="D11" s="151">
        <v>0</v>
      </c>
      <c r="E11" s="41"/>
    </row>
    <row r="12" spans="1:5" ht="20.25" customHeight="1">
      <c r="A12" s="149" t="s">
        <v>10</v>
      </c>
      <c r="B12" s="131"/>
      <c r="C12" s="110"/>
      <c r="D12" s="151">
        <v>3.3</v>
      </c>
      <c r="E12" s="41"/>
    </row>
    <row r="13" spans="1:5" ht="20.25" customHeight="1">
      <c r="A13" s="149" t="s">
        <v>11</v>
      </c>
      <c r="B13" s="131"/>
      <c r="C13" s="110"/>
      <c r="D13" s="148">
        <v>27.6</v>
      </c>
      <c r="E13" s="41"/>
    </row>
    <row r="14" spans="1:5" ht="20.25" customHeight="1">
      <c r="A14" s="149" t="s">
        <v>12</v>
      </c>
      <c r="B14" s="131"/>
      <c r="C14" s="110"/>
      <c r="D14" s="148">
        <v>26.4</v>
      </c>
      <c r="E14" s="41"/>
    </row>
    <row r="15" spans="1:5" ht="20.25" customHeight="1">
      <c r="A15" s="149" t="s">
        <v>13</v>
      </c>
      <c r="B15" s="131"/>
      <c r="C15" s="110"/>
      <c r="D15" s="151">
        <v>2.9</v>
      </c>
      <c r="E15" s="41"/>
    </row>
    <row r="16" spans="1:5" ht="20.25" customHeight="1">
      <c r="A16" s="149" t="s">
        <v>14</v>
      </c>
      <c r="B16" s="131"/>
      <c r="C16" s="110"/>
      <c r="D16" s="148">
        <v>0.8</v>
      </c>
      <c r="E16" s="41"/>
    </row>
    <row r="17" spans="1:5" ht="20.25" customHeight="1">
      <c r="A17" s="149" t="s">
        <v>15</v>
      </c>
      <c r="B17" s="131"/>
      <c r="C17" s="110"/>
      <c r="D17" s="148">
        <v>0</v>
      </c>
      <c r="E17" s="41"/>
    </row>
    <row r="18" spans="1:5" ht="20.25" customHeight="1">
      <c r="A18" s="149" t="s">
        <v>17</v>
      </c>
      <c r="B18" s="131"/>
      <c r="C18" s="152" t="s">
        <v>4</v>
      </c>
      <c r="D18" s="151">
        <v>5.8</v>
      </c>
      <c r="E18" s="41"/>
    </row>
    <row r="19" spans="1:5" ht="20.25" customHeight="1">
      <c r="A19" s="149" t="s">
        <v>18</v>
      </c>
      <c r="B19" s="131"/>
      <c r="C19" s="153"/>
      <c r="D19" s="151">
        <v>0</v>
      </c>
      <c r="E19" s="41"/>
    </row>
    <row r="20" spans="1:5" ht="20.25" customHeight="1">
      <c r="A20" s="149"/>
      <c r="B20" s="131"/>
      <c r="C20" s="153"/>
      <c r="D20" s="214">
        <v>810.4</v>
      </c>
      <c r="E20" s="41"/>
    </row>
    <row r="21" spans="1:5" ht="20.25" customHeight="1">
      <c r="A21" s="155" t="s">
        <v>19</v>
      </c>
      <c r="B21" s="156"/>
      <c r="C21" s="157"/>
      <c r="D21" s="158"/>
      <c r="E21" s="50"/>
    </row>
    <row r="22" spans="1:5" ht="20.25" customHeight="1">
      <c r="A22" s="157" t="s">
        <v>20</v>
      </c>
      <c r="B22" s="159"/>
      <c r="C22" s="159" t="s">
        <v>4</v>
      </c>
      <c r="D22" s="160">
        <v>69.2</v>
      </c>
      <c r="E22" s="50"/>
    </row>
    <row r="23" spans="1:5" ht="20.25" customHeight="1">
      <c r="A23" s="157" t="s">
        <v>7</v>
      </c>
      <c r="B23" s="159"/>
      <c r="C23" s="159"/>
      <c r="D23" s="161">
        <v>108.3</v>
      </c>
      <c r="E23" s="50"/>
    </row>
    <row r="24" spans="1:5" ht="20.25" customHeight="1">
      <c r="A24" s="157" t="s">
        <v>21</v>
      </c>
      <c r="B24" s="159"/>
      <c r="C24" s="159"/>
      <c r="D24" s="162">
        <v>13.1</v>
      </c>
      <c r="E24" s="50"/>
    </row>
    <row r="25" spans="1:5" ht="20.25" customHeight="1">
      <c r="A25" s="157"/>
      <c r="B25" s="159"/>
      <c r="C25" s="159"/>
      <c r="D25" s="59">
        <v>190.6</v>
      </c>
      <c r="E25" s="50"/>
    </row>
    <row r="26" spans="1:5" ht="20.25" customHeight="1">
      <c r="A26" s="157"/>
      <c r="B26" s="159"/>
      <c r="C26" s="159"/>
      <c r="D26" s="163"/>
      <c r="E26" s="50"/>
    </row>
    <row r="27" spans="1:5" ht="20.25" customHeight="1">
      <c r="A27" s="164" t="s">
        <v>48</v>
      </c>
      <c r="B27" s="166">
        <v>1001</v>
      </c>
      <c r="C27" s="206" t="s">
        <v>2</v>
      </c>
      <c r="D27" s="166"/>
      <c r="E27" s="50"/>
    </row>
    <row r="28" spans="1:5" ht="20.25" customHeight="1">
      <c r="A28" s="157"/>
      <c r="B28" s="159"/>
      <c r="C28" s="159"/>
      <c r="D28" s="163"/>
      <c r="E28" s="50"/>
    </row>
    <row r="29" spans="1:5" ht="20.25" customHeight="1">
      <c r="A29" s="167" t="s">
        <v>22</v>
      </c>
      <c r="B29" s="159"/>
      <c r="C29" s="159"/>
      <c r="D29" s="168">
        <v>36.9</v>
      </c>
      <c r="E29" s="50"/>
    </row>
    <row r="30" spans="1:5" ht="20.25" customHeight="1">
      <c r="A30" s="157"/>
      <c r="B30" s="159"/>
      <c r="C30" s="159"/>
      <c r="D30" s="163"/>
      <c r="E30" s="50"/>
    </row>
    <row r="31" spans="1:5" ht="20.25" customHeight="1">
      <c r="A31" s="167" t="s">
        <v>50</v>
      </c>
      <c r="B31" s="159"/>
      <c r="C31" s="159"/>
      <c r="D31" s="215">
        <v>3696.5</v>
      </c>
      <c r="E31" s="50"/>
    </row>
    <row r="32" spans="1:5" ht="20.25" customHeight="1">
      <c r="A32" s="157"/>
      <c r="B32" s="159"/>
      <c r="C32" s="159"/>
      <c r="D32" s="163"/>
      <c r="E32" s="50"/>
    </row>
    <row r="33" spans="1:5" ht="20.25" customHeight="1">
      <c r="A33" s="48"/>
      <c r="B33" s="51"/>
      <c r="C33" s="51"/>
      <c r="D33" s="59"/>
      <c r="E33" s="50"/>
    </row>
    <row r="34" spans="1:5" ht="20.25" customHeight="1" thickBot="1">
      <c r="A34" s="60"/>
      <c r="B34" s="61"/>
      <c r="C34" s="61"/>
      <c r="D34" s="30"/>
      <c r="E34" s="62"/>
    </row>
    <row r="35" spans="1:5" ht="20.25" customHeight="1">
      <c r="A35" s="63" t="s">
        <v>61</v>
      </c>
      <c r="B35" s="64"/>
      <c r="C35" s="64"/>
      <c r="D35" s="64"/>
      <c r="E35" s="3"/>
    </row>
    <row r="36" spans="1:5" ht="20.25" customHeight="1" thickBot="1">
      <c r="A36" s="65" t="s">
        <v>60</v>
      </c>
      <c r="B36" s="66"/>
      <c r="C36" s="66"/>
      <c r="D36" s="66"/>
      <c r="E36" s="67"/>
    </row>
    <row r="37" spans="1:5" ht="20.25" customHeight="1">
      <c r="A37" s="60"/>
      <c r="B37" s="60"/>
      <c r="C37" s="60"/>
      <c r="D37" s="30"/>
      <c r="E37" s="4" t="s">
        <v>24</v>
      </c>
    </row>
    <row r="38" spans="1:5" ht="20.25" customHeight="1">
      <c r="A38" s="68" t="s">
        <v>51</v>
      </c>
      <c r="B38" s="60"/>
      <c r="C38" s="60"/>
      <c r="D38" s="170">
        <v>4697.5</v>
      </c>
      <c r="E38" s="70">
        <v>1</v>
      </c>
    </row>
    <row r="39" spans="1:5" ht="20.25" customHeight="1">
      <c r="A39" s="71" t="s">
        <v>52</v>
      </c>
      <c r="B39" s="72"/>
      <c r="C39" s="73"/>
      <c r="D39" s="171">
        <v>1001</v>
      </c>
      <c r="E39" s="172">
        <v>0.21309207025013302</v>
      </c>
    </row>
    <row r="40" spans="1:5" ht="20.25" customHeight="1">
      <c r="A40" s="167" t="s">
        <v>50</v>
      </c>
      <c r="B40" s="78" t="s">
        <v>4</v>
      </c>
      <c r="C40" s="78"/>
      <c r="D40" s="173">
        <v>3696.5</v>
      </c>
      <c r="E40" s="172">
        <v>0.786907929749867</v>
      </c>
    </row>
    <row r="41" spans="1:5" ht="20.25" customHeight="1">
      <c r="A41" s="60"/>
      <c r="B41" s="78"/>
      <c r="C41" s="78"/>
      <c r="D41" s="78"/>
      <c r="E41" s="79"/>
    </row>
    <row r="42" spans="1:5" ht="20.25" customHeight="1">
      <c r="A42" s="80"/>
      <c r="B42" s="81"/>
      <c r="C42" s="82"/>
      <c r="D42" s="83"/>
      <c r="E42" s="83"/>
    </row>
    <row r="43" spans="1:5" ht="20.25" customHeight="1">
      <c r="A43" s="174" t="s">
        <v>53</v>
      </c>
      <c r="B43" s="175"/>
      <c r="C43" s="176"/>
      <c r="D43" s="177"/>
      <c r="E43" s="177"/>
    </row>
    <row r="44" spans="1:5" ht="20.25" customHeight="1">
      <c r="A44" s="220" t="s">
        <v>54</v>
      </c>
      <c r="B44" s="179"/>
      <c r="C44" s="180" t="s">
        <v>6</v>
      </c>
      <c r="D44" s="180" t="s">
        <v>30</v>
      </c>
      <c r="E44" s="132" t="s">
        <v>55</v>
      </c>
    </row>
    <row r="45" spans="1:5" ht="20.25" customHeight="1">
      <c r="A45" s="181">
        <v>38503</v>
      </c>
      <c r="B45" s="182"/>
      <c r="C45" s="216">
        <v>250</v>
      </c>
      <c r="D45" s="217">
        <v>100</v>
      </c>
      <c r="E45" s="185">
        <v>0</v>
      </c>
    </row>
    <row r="46" spans="1:5" ht="20.25" customHeight="1">
      <c r="A46" s="186"/>
      <c r="B46" s="187"/>
      <c r="C46" s="188"/>
      <c r="D46" s="189"/>
      <c r="E46" s="189"/>
    </row>
    <row r="47" spans="1:5" ht="20.25" customHeight="1">
      <c r="A47" s="190" t="s">
        <v>56</v>
      </c>
      <c r="B47" s="191"/>
      <c r="C47" s="192"/>
      <c r="D47" s="193"/>
      <c r="E47" s="218"/>
    </row>
    <row r="48" spans="1:5" ht="20.25" customHeight="1">
      <c r="A48" s="190" t="s">
        <v>57</v>
      </c>
      <c r="B48" s="195"/>
      <c r="C48" s="196"/>
      <c r="D48" s="197"/>
      <c r="E48" s="198">
        <v>0</v>
      </c>
    </row>
    <row r="49" spans="1:5" ht="20.25" customHeight="1">
      <c r="A49" s="13"/>
      <c r="B49" s="199"/>
      <c r="C49" s="200"/>
      <c r="D49" s="13"/>
      <c r="E49" s="201"/>
    </row>
    <row r="50" spans="1:5" ht="20.25" customHeight="1">
      <c r="A50" s="202" t="s">
        <v>35</v>
      </c>
      <c r="B50" s="203" t="s">
        <v>2</v>
      </c>
      <c r="C50" s="204" t="s">
        <v>36</v>
      </c>
      <c r="D50" s="204" t="s">
        <v>37</v>
      </c>
      <c r="E50" s="204" t="s">
        <v>38</v>
      </c>
    </row>
    <row r="51" spans="1:5" ht="20.25" customHeight="1">
      <c r="A51" s="91">
        <v>38473</v>
      </c>
      <c r="B51" s="107">
        <v>19.54</v>
      </c>
      <c r="C51" s="205">
        <v>155</v>
      </c>
      <c r="D51" s="110">
        <v>0</v>
      </c>
      <c r="E51" s="110">
        <v>0</v>
      </c>
    </row>
    <row r="52" spans="1:5" ht="20.25" customHeight="1">
      <c r="A52" s="91">
        <v>38474</v>
      </c>
      <c r="B52" s="107">
        <v>137.61</v>
      </c>
      <c r="C52" s="110">
        <v>0</v>
      </c>
      <c r="D52" s="205">
        <v>24</v>
      </c>
      <c r="E52" s="205">
        <v>1</v>
      </c>
    </row>
    <row r="53" spans="1:5" ht="20.25" customHeight="1">
      <c r="A53" s="91">
        <v>38475</v>
      </c>
      <c r="B53" s="107">
        <v>163.35</v>
      </c>
      <c r="C53" s="205">
        <v>135</v>
      </c>
      <c r="D53" s="205">
        <v>23</v>
      </c>
      <c r="E53" s="205">
        <v>1</v>
      </c>
    </row>
    <row r="54" spans="1:5" ht="20.25" customHeight="1">
      <c r="A54" s="91">
        <v>38476</v>
      </c>
      <c r="B54" s="107">
        <v>203.61</v>
      </c>
      <c r="C54" s="205">
        <v>87</v>
      </c>
      <c r="D54" s="205">
        <v>27</v>
      </c>
      <c r="E54" s="205">
        <v>3</v>
      </c>
    </row>
    <row r="55" spans="1:5" ht="20.25" customHeight="1">
      <c r="A55" s="91">
        <v>38477</v>
      </c>
      <c r="B55" s="107">
        <v>208.38</v>
      </c>
      <c r="C55" s="205">
        <v>97</v>
      </c>
      <c r="D55" s="205">
        <v>27</v>
      </c>
      <c r="E55" s="110">
        <v>0</v>
      </c>
    </row>
    <row r="56" spans="1:5" ht="20.25" customHeight="1">
      <c r="A56" s="91">
        <v>38478</v>
      </c>
      <c r="B56" s="107">
        <v>182.4</v>
      </c>
      <c r="C56" s="205">
        <v>99</v>
      </c>
      <c r="D56" s="205">
        <v>25</v>
      </c>
      <c r="E56" s="205">
        <v>3</v>
      </c>
    </row>
    <row r="57" spans="1:5" ht="20.25" customHeight="1">
      <c r="A57" s="91">
        <v>38479</v>
      </c>
      <c r="B57" s="107">
        <v>43.9</v>
      </c>
      <c r="C57" s="205">
        <v>138</v>
      </c>
      <c r="D57" s="205">
        <v>2</v>
      </c>
      <c r="E57" s="110">
        <v>0</v>
      </c>
    </row>
    <row r="58" spans="1:5" ht="20.25" customHeight="1">
      <c r="A58" s="91">
        <v>38480</v>
      </c>
      <c r="B58" s="107">
        <v>6.38</v>
      </c>
      <c r="C58" s="205">
        <v>43</v>
      </c>
      <c r="D58" s="110">
        <v>0</v>
      </c>
      <c r="E58" s="110">
        <v>0</v>
      </c>
    </row>
    <row r="59" spans="1:5" ht="20.25" customHeight="1">
      <c r="A59" s="91">
        <v>38481</v>
      </c>
      <c r="B59" s="107">
        <v>171.57</v>
      </c>
      <c r="C59" s="110">
        <v>0</v>
      </c>
      <c r="D59" s="205">
        <v>22</v>
      </c>
      <c r="E59" s="205">
        <v>1</v>
      </c>
    </row>
    <row r="60" spans="1:5" ht="20.25" customHeight="1">
      <c r="A60" s="91">
        <v>38482</v>
      </c>
      <c r="B60" s="107">
        <v>206.66</v>
      </c>
      <c r="C60" s="205">
        <v>109</v>
      </c>
      <c r="D60" s="205">
        <v>22</v>
      </c>
      <c r="E60" s="205">
        <v>2</v>
      </c>
    </row>
    <row r="61" spans="1:5" ht="20.25" customHeight="1">
      <c r="A61" s="91">
        <v>38483</v>
      </c>
      <c r="B61" s="107">
        <v>154.22</v>
      </c>
      <c r="C61" s="205">
        <v>110</v>
      </c>
      <c r="D61" s="205">
        <v>19</v>
      </c>
      <c r="E61" s="110">
        <v>0</v>
      </c>
    </row>
    <row r="62" spans="1:5" ht="20.25" customHeight="1">
      <c r="A62" s="91">
        <v>38484</v>
      </c>
      <c r="B62" s="107">
        <v>200.43</v>
      </c>
      <c r="C62" s="205">
        <v>128</v>
      </c>
      <c r="D62" s="205">
        <v>22</v>
      </c>
      <c r="E62" s="205">
        <v>4</v>
      </c>
    </row>
    <row r="63" spans="1:5" ht="20.25" customHeight="1">
      <c r="A63" s="91">
        <v>38485</v>
      </c>
      <c r="B63" s="107">
        <v>195.06</v>
      </c>
      <c r="C63" s="205">
        <v>116</v>
      </c>
      <c r="D63" s="205">
        <v>27</v>
      </c>
      <c r="E63" s="205">
        <v>2</v>
      </c>
    </row>
    <row r="64" spans="1:5" ht="20.25" customHeight="1">
      <c r="A64" s="91">
        <v>38486</v>
      </c>
      <c r="B64" s="107">
        <v>44.5</v>
      </c>
      <c r="C64" s="205">
        <v>130</v>
      </c>
      <c r="D64" s="205">
        <v>1</v>
      </c>
      <c r="E64" s="110">
        <v>0</v>
      </c>
    </row>
    <row r="65" spans="1:5" ht="20.25" customHeight="1">
      <c r="A65" s="91">
        <v>38487</v>
      </c>
      <c r="B65" s="107">
        <v>16.37</v>
      </c>
      <c r="C65" s="205">
        <v>137</v>
      </c>
      <c r="D65" s="110">
        <v>0</v>
      </c>
      <c r="E65" s="110">
        <v>0</v>
      </c>
    </row>
    <row r="66" spans="1:5" ht="20.25" customHeight="1">
      <c r="A66" s="91">
        <v>38488</v>
      </c>
      <c r="B66" s="110">
        <v>171.23</v>
      </c>
      <c r="C66" s="110">
        <v>0</v>
      </c>
      <c r="D66" s="205">
        <v>27</v>
      </c>
      <c r="E66" s="205">
        <v>1</v>
      </c>
    </row>
    <row r="67" spans="1:5" ht="20.25" customHeight="1">
      <c r="A67" s="91">
        <v>38489</v>
      </c>
      <c r="B67" s="110">
        <v>242.42</v>
      </c>
      <c r="C67" s="205">
        <v>144</v>
      </c>
      <c r="D67" s="205">
        <v>24</v>
      </c>
      <c r="E67" s="205">
        <v>3</v>
      </c>
    </row>
    <row r="68" spans="1:5" ht="20.25" customHeight="1">
      <c r="A68" s="91">
        <v>38490</v>
      </c>
      <c r="B68" s="110">
        <v>170.07</v>
      </c>
      <c r="C68" s="205">
        <v>41</v>
      </c>
      <c r="D68" s="205">
        <v>22</v>
      </c>
      <c r="E68" s="205">
        <v>4</v>
      </c>
    </row>
    <row r="69" spans="1:5" ht="20.25" customHeight="1">
      <c r="A69" s="91">
        <v>38491</v>
      </c>
      <c r="B69" s="110">
        <v>250.26</v>
      </c>
      <c r="C69" s="205">
        <v>86</v>
      </c>
      <c r="D69" s="205">
        <v>26</v>
      </c>
      <c r="E69" s="205">
        <v>10</v>
      </c>
    </row>
    <row r="70" spans="1:5" ht="20.25" customHeight="1">
      <c r="A70" s="91">
        <v>38492</v>
      </c>
      <c r="B70" s="110">
        <v>283.3</v>
      </c>
      <c r="C70" s="205">
        <v>144</v>
      </c>
      <c r="D70" s="205">
        <v>26</v>
      </c>
      <c r="E70" s="205">
        <v>5</v>
      </c>
    </row>
    <row r="71" spans="1:5" ht="20.25" customHeight="1">
      <c r="A71" s="91">
        <v>38493</v>
      </c>
      <c r="B71" s="110">
        <v>67.83</v>
      </c>
      <c r="C71" s="205">
        <v>122</v>
      </c>
      <c r="D71" s="205">
        <v>5</v>
      </c>
      <c r="E71" s="110">
        <v>0</v>
      </c>
    </row>
    <row r="72" spans="1:5" ht="20.25" customHeight="1">
      <c r="A72" s="91">
        <v>38494</v>
      </c>
      <c r="B72" s="110">
        <v>19.52</v>
      </c>
      <c r="C72" s="205">
        <v>148</v>
      </c>
      <c r="D72" s="110">
        <v>0</v>
      </c>
      <c r="E72" s="110">
        <v>0</v>
      </c>
    </row>
    <row r="73" spans="1:5" ht="20.25" customHeight="1">
      <c r="A73" s="91">
        <v>38495</v>
      </c>
      <c r="B73" s="110">
        <v>193.28</v>
      </c>
      <c r="C73" s="110">
        <v>0</v>
      </c>
      <c r="D73" s="205">
        <v>25</v>
      </c>
      <c r="E73" s="205">
        <v>5</v>
      </c>
    </row>
    <row r="74" spans="1:5" ht="20.25" customHeight="1">
      <c r="A74" s="91">
        <v>38496</v>
      </c>
      <c r="B74" s="110">
        <v>318.05</v>
      </c>
      <c r="C74" s="205">
        <v>166</v>
      </c>
      <c r="D74" s="205">
        <v>27</v>
      </c>
      <c r="E74" s="205">
        <v>1</v>
      </c>
    </row>
    <row r="75" spans="1:5" ht="20.25" customHeight="1">
      <c r="A75" s="91">
        <v>38497</v>
      </c>
      <c r="B75" s="110">
        <v>208.08</v>
      </c>
      <c r="C75" s="205">
        <v>116</v>
      </c>
      <c r="D75" s="205">
        <v>28</v>
      </c>
      <c r="E75" s="205">
        <v>3</v>
      </c>
    </row>
    <row r="76" spans="1:5" ht="20.25" customHeight="1">
      <c r="A76" s="91">
        <v>38498</v>
      </c>
      <c r="B76" s="110">
        <v>178.39</v>
      </c>
      <c r="C76" s="205">
        <v>133</v>
      </c>
      <c r="D76" s="205">
        <v>18</v>
      </c>
      <c r="E76" s="205">
        <v>3</v>
      </c>
    </row>
    <row r="77" spans="1:5" ht="20.25" customHeight="1">
      <c r="A77" s="91">
        <v>38499</v>
      </c>
      <c r="B77" s="110">
        <v>259.31</v>
      </c>
      <c r="C77" s="205">
        <v>126</v>
      </c>
      <c r="D77" s="205">
        <v>32</v>
      </c>
      <c r="E77" s="205">
        <v>3</v>
      </c>
    </row>
    <row r="78" spans="1:5" ht="20.25" customHeight="1">
      <c r="A78" s="91">
        <v>38500</v>
      </c>
      <c r="B78" s="110">
        <v>78.61</v>
      </c>
      <c r="C78" s="205">
        <v>149</v>
      </c>
      <c r="D78" s="205">
        <v>2</v>
      </c>
      <c r="E78" s="110">
        <v>0</v>
      </c>
    </row>
    <row r="79" spans="1:5" ht="20.25" customHeight="1">
      <c r="A79" s="91">
        <v>38501</v>
      </c>
      <c r="B79" s="110">
        <v>18.66</v>
      </c>
      <c r="C79" s="205">
        <v>146</v>
      </c>
      <c r="D79" s="110">
        <v>0</v>
      </c>
      <c r="E79" s="110">
        <v>0</v>
      </c>
    </row>
    <row r="80" spans="1:5" ht="20.25" customHeight="1">
      <c r="A80" s="91">
        <v>38502</v>
      </c>
      <c r="B80" s="110">
        <v>45.75</v>
      </c>
      <c r="C80" s="110">
        <v>0</v>
      </c>
      <c r="D80" s="205">
        <v>4</v>
      </c>
      <c r="E80" s="110">
        <v>0</v>
      </c>
    </row>
    <row r="81" spans="1:5" ht="20.25" customHeight="1">
      <c r="A81" s="91">
        <v>38503</v>
      </c>
      <c r="B81" s="119">
        <v>244.17</v>
      </c>
      <c r="C81" s="219">
        <v>173</v>
      </c>
      <c r="D81" s="219">
        <v>26</v>
      </c>
      <c r="E81" s="219">
        <v>2</v>
      </c>
    </row>
    <row r="82" spans="1:5" ht="20.25" customHeight="1">
      <c r="A82" s="121" t="s">
        <v>39</v>
      </c>
      <c r="B82" s="110">
        <v>4702.91</v>
      </c>
      <c r="C82" s="115">
        <v>3178</v>
      </c>
      <c r="D82" s="115">
        <v>533</v>
      </c>
      <c r="E82" s="115">
        <v>57</v>
      </c>
    </row>
    <row r="83" spans="1:8" ht="20.25" customHeight="1">
      <c r="A83" s="90"/>
      <c r="B83" s="90"/>
      <c r="C83" s="90"/>
      <c r="D83" s="90"/>
      <c r="E83" s="90"/>
      <c r="F83" s="112"/>
      <c r="G83" s="85"/>
      <c r="H83" s="85"/>
    </row>
    <row r="84" spans="1:8" ht="15.75">
      <c r="A84" s="122"/>
      <c r="B84" s="123"/>
      <c r="C84" s="123"/>
      <c r="D84" s="125"/>
      <c r="E84" s="25"/>
      <c r="F84" s="112"/>
      <c r="G84" s="85"/>
      <c r="H84" s="85"/>
    </row>
    <row r="85" spans="1:5" ht="15">
      <c r="A85" s="13"/>
      <c r="B85" s="199"/>
      <c r="C85" s="200"/>
      <c r="D85" s="13"/>
      <c r="E85" s="13"/>
    </row>
    <row r="86" spans="1:6" ht="20.25">
      <c r="A86" s="126"/>
      <c r="B86" s="127"/>
      <c r="C86" s="128"/>
      <c r="D86" s="126"/>
      <c r="E86" s="126"/>
      <c r="F86" s="112"/>
    </row>
    <row r="87" spans="1:6" ht="20.25">
      <c r="A87" s="126"/>
      <c r="B87" s="127"/>
      <c r="C87" s="128"/>
      <c r="D87" s="126"/>
      <c r="E87" s="126"/>
      <c r="F87" s="112"/>
    </row>
    <row r="88" spans="1:5" ht="20.25">
      <c r="A88" s="126"/>
      <c r="B88" s="127"/>
      <c r="C88" s="128"/>
      <c r="D88" s="126"/>
      <c r="E88" s="126"/>
    </row>
    <row r="89" spans="1:5" ht="20.25">
      <c r="A89" s="126"/>
      <c r="B89" s="127"/>
      <c r="C89" s="128"/>
      <c r="D89" s="126"/>
      <c r="E89" s="126"/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2005-06-10T16:27:20Z</cp:lastPrinted>
  <dcterms:created xsi:type="dcterms:W3CDTF">2005-03-11T00:18:31Z</dcterms:created>
  <dcterms:modified xsi:type="dcterms:W3CDTF">2005-06-13T21:23:59Z</dcterms:modified>
  <cp:category/>
  <cp:version/>
  <cp:contentType/>
  <cp:contentStatus/>
</cp:coreProperties>
</file>