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2" activeTab="8"/>
  </bookViews>
  <sheets>
    <sheet name="JAN 11" sheetId="1" r:id="rId1"/>
    <sheet name="FEB 11" sheetId="2" r:id="rId2"/>
    <sheet name="MARCH 11" sheetId="3" r:id="rId3"/>
    <sheet name="APRIL 11" sheetId="4" r:id="rId4"/>
    <sheet name="MAY 11" sheetId="5" r:id="rId5"/>
    <sheet name="JUNE 11" sheetId="6" r:id="rId6"/>
    <sheet name="JULY 11" sheetId="7" r:id="rId7"/>
    <sheet name="AUG 11" sheetId="8" r:id="rId8"/>
    <sheet name="SEPT 11" sheetId="9" r:id="rId9"/>
    <sheet name="OCT 11" sheetId="10" r:id="rId10"/>
    <sheet name="NOV 11" sheetId="11" r:id="rId11"/>
    <sheet name="DEC 11" sheetId="12" r:id="rId12"/>
    <sheet name="Tons 10-11" sheetId="13" r:id="rId13"/>
    <sheet name="Sheet1" sheetId="14" r:id="rId14"/>
  </sheets>
  <definedNames>
    <definedName name="_xlnm.Print_Area" localSheetId="0">'JAN 11'!$64:$64</definedName>
  </definedNames>
  <calcPr fullCalcOnLoad="1"/>
</workbook>
</file>

<file path=xl/sharedStrings.xml><?xml version="1.0" encoding="utf-8"?>
<sst xmlns="http://schemas.openxmlformats.org/spreadsheetml/2006/main" count="792" uniqueCount="64">
  <si>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</si>
  <si>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</si>
  <si>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</si>
  <si>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</si>
  <si>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</si>
  <si>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</si>
  <si>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</si>
  <si>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</si>
  <si>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</si>
  <si>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</si>
  <si>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</si>
  <si>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</si>
  <si>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</si>
  <si>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</si>
  <si>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</si>
  <si>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</si>
  <si>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</si>
  <si>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</si>
  <si>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</si>
  <si>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</si>
  <si>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</si>
  <si>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</si>
  <si>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</si>
  <si>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</si>
  <si>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</si>
  <si>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</si>
  <si>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</si>
  <si>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</si>
  <si>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</si>
  <si>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</si>
  <si>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</si>
  <si>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</si>
  <si>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</si>
  <si>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</si>
  <si>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</si>
  <si>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</si>
  <si>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</si>
  <si>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</si>
  <si>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</si>
  <si>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</si>
  <si>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</si>
  <si>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</si>
  <si>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</si>
  <si>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</si>
  <si>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</si>
  <si>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</si>
  <si>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</si>
  <si>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</si>
  <si>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</si>
  <si>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</si>
  <si>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</si>
  <si>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</si>
  <si>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</si>
  <si>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</si>
  <si>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1/1/2011 Thru 12/31/2011</t>
  </si>
  <si>
    <t>MONTH OF JANUARY 2011</t>
  </si>
  <si>
    <t>MONTH OF FEBRUARY 2011</t>
  </si>
  <si>
    <t>MONTH OF MARCH 2011</t>
  </si>
  <si>
    <t>MONTH OF APRIL 2011</t>
  </si>
  <si>
    <t>MONTH OF MAY 2011</t>
  </si>
  <si>
    <t>MONTH OF JUNE 2011</t>
  </si>
  <si>
    <t>MONTH OF JULY 2011</t>
  </si>
  <si>
    <t>MONTH OF AUGUST 2011</t>
  </si>
  <si>
    <t>MONTH OF SEPTEMBER 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</si>
</sst>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6" xfId="58" applyFont="1" applyFill="1" applyBorder="1" applyAlignment="1">
      <alignment horizontal="left" vertical="justify"/>
      <protection/>
    </xf>
    <xf numFmtId="0" fontId="7" fillId="0" borderId="0" xfId="58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8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 horizontal="right"/>
    </xf>
    <xf numFmtId="0" fontId="7" fillId="0" borderId="0" xfId="58" applyFont="1">
      <alignment/>
      <protection/>
    </xf>
    <xf numFmtId="164" fontId="6" fillId="0" borderId="0" xfId="44" applyNumberFormat="1" applyFont="1" applyFill="1" applyAlignment="1">
      <alignment/>
    </xf>
    <xf numFmtId="0" fontId="9" fillId="0" borderId="0" xfId="58" applyFont="1" applyFill="1" applyAlignment="1">
      <alignment horizontal="left"/>
      <protection/>
    </xf>
    <xf numFmtId="1" fontId="6" fillId="0" borderId="0" xfId="58" applyNumberFormat="1" applyFont="1" applyFill="1" applyBorder="1" applyAlignment="1">
      <alignment horizontal="right" vertical="justify"/>
      <protection/>
    </xf>
    <xf numFmtId="2" fontId="6" fillId="0" borderId="16" xfId="58" applyNumberFormat="1" applyFont="1" applyFill="1" applyBorder="1" applyAlignment="1">
      <alignment horizontal="right" vertical="justify"/>
      <protection/>
    </xf>
    <xf numFmtId="0" fontId="0" fillId="0" borderId="0" xfId="58" applyFont="1">
      <alignment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6" fillId="0" borderId="18" xfId="44" applyNumberFormat="1" applyFont="1" applyFill="1" applyBorder="1" applyAlignment="1">
      <alignment horizontal="right" vertical="justify"/>
    </xf>
    <xf numFmtId="2" fontId="6" fillId="0" borderId="17" xfId="44" applyNumberFormat="1" applyFont="1" applyFill="1" applyBorder="1" applyAlignment="1">
      <alignment/>
    </xf>
    <xf numFmtId="165" fontId="6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9" fillId="0" borderId="0" xfId="58" applyFont="1" applyAlignment="1">
      <alignment horizontal="left"/>
      <protection/>
    </xf>
    <xf numFmtId="164" fontId="11" fillId="0" borderId="0" xfId="44" applyNumberFormat="1" applyFont="1" applyFill="1" applyAlignment="1">
      <alignment/>
    </xf>
    <xf numFmtId="2" fontId="11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164" fontId="7" fillId="0" borderId="0" xfId="58" applyNumberFormat="1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right"/>
      <protection/>
    </xf>
    <xf numFmtId="2" fontId="1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7" fillId="0" borderId="0" xfId="44" applyNumberFormat="1" applyFont="1" applyFill="1" applyAlignment="1">
      <alignment/>
    </xf>
    <xf numFmtId="2" fontId="6" fillId="0" borderId="0" xfId="58" applyNumberFormat="1" applyFont="1" applyFill="1" applyBorder="1">
      <alignment/>
      <protection/>
    </xf>
    <xf numFmtId="0" fontId="3" fillId="0" borderId="11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2" fontId="9" fillId="0" borderId="0" xfId="58" applyNumberFormat="1" applyFont="1" applyFill="1" applyBorder="1" applyAlignment="1">
      <alignment horizontal="right"/>
      <protection/>
    </xf>
    <xf numFmtId="0" fontId="53" fillId="0" borderId="0" xfId="58" applyFont="1" applyFill="1" applyAlignment="1">
      <alignment horizontal="right"/>
      <protection/>
    </xf>
    <xf numFmtId="2" fontId="6" fillId="0" borderId="16" xfId="44" applyNumberFormat="1" applyFont="1" applyFill="1" applyBorder="1" applyAlignment="1">
      <alignment/>
    </xf>
    <xf numFmtId="0" fontId="12" fillId="0" borderId="10" xfId="58" applyFont="1" applyBorder="1" applyAlignment="1">
      <alignment horizontal="left"/>
      <protection/>
    </xf>
    <xf numFmtId="0" fontId="12" fillId="0" borderId="11" xfId="58" applyFont="1" applyBorder="1" applyAlignment="1">
      <alignment horizontal="left"/>
      <protection/>
    </xf>
    <xf numFmtId="0" fontId="12" fillId="0" borderId="11" xfId="58" applyFont="1" applyBorder="1" applyAlignment="1">
      <alignment horizontal="center"/>
      <protection/>
    </xf>
    <xf numFmtId="2" fontId="12" fillId="0" borderId="11" xfId="58" applyNumberFormat="1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2" fillId="0" borderId="14" xfId="58" applyFont="1" applyBorder="1" applyAlignment="1">
      <alignment horizontal="left"/>
      <protection/>
    </xf>
    <xf numFmtId="0" fontId="12" fillId="0" borderId="14" xfId="58" applyFon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58" applyFont="1" applyFill="1">
      <alignment/>
      <protection/>
    </xf>
    <xf numFmtId="0" fontId="10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8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8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8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vertical="justify"/>
      <protection/>
    </xf>
    <xf numFmtId="2" fontId="6" fillId="0" borderId="0" xfId="58" applyNumberFormat="1" applyFont="1" applyFill="1" applyAlignment="1">
      <alignment horizontal="left" vertical="justify" readingOrder="1"/>
      <protection/>
    </xf>
    <xf numFmtId="0" fontId="10" fillId="0" borderId="0" xfId="58" applyFont="1" applyFill="1" applyBorder="1" applyAlignment="1">
      <alignment horizontal="right"/>
      <protection/>
    </xf>
    <xf numFmtId="0" fontId="13" fillId="0" borderId="0" xfId="58" applyFont="1" applyFill="1" applyBorder="1" applyAlignment="1">
      <alignment horizontal="left"/>
      <protection/>
    </xf>
    <xf numFmtId="2" fontId="13" fillId="0" borderId="0" xfId="44" applyNumberFormat="1" applyFont="1" applyFill="1" applyBorder="1" applyAlignment="1">
      <alignment horizontal="right" vertical="justify"/>
    </xf>
    <xf numFmtId="14" fontId="6" fillId="0" borderId="0" xfId="58" applyNumberFormat="1" applyFont="1" applyFill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6" fillId="0" borderId="0" xfId="58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8" applyNumberFormat="1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2" fontId="6" fillId="0" borderId="0" xfId="58" applyNumberFormat="1" applyFont="1" applyFill="1">
      <alignment/>
      <protection/>
    </xf>
    <xf numFmtId="14" fontId="10" fillId="0" borderId="0" xfId="58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4" fontId="10" fillId="0" borderId="0" xfId="58" applyNumberFormat="1" applyFont="1" applyFill="1" applyBorder="1" applyAlignment="1">
      <alignment/>
      <protection/>
    </xf>
    <xf numFmtId="14" fontId="10" fillId="0" borderId="0" xfId="58" applyNumberFormat="1" applyFont="1" applyFill="1" applyBorder="1" applyAlignment="1">
      <alignment horizontal="right"/>
      <protection/>
    </xf>
    <xf numFmtId="2" fontId="10" fillId="0" borderId="0" xfId="58" applyNumberFormat="1" applyFont="1" applyFill="1" applyBorder="1">
      <alignment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0" fillId="0" borderId="17" xfId="58" applyFont="1" applyBorder="1">
      <alignment/>
      <protection/>
    </xf>
    <xf numFmtId="0" fontId="10" fillId="0" borderId="17" xfId="58" applyFont="1" applyBorder="1" applyAlignment="1">
      <alignment horizontal="center" wrapText="1"/>
      <protection/>
    </xf>
    <xf numFmtId="14" fontId="10" fillId="0" borderId="0" xfId="58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54" fillId="0" borderId="0" xfId="58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2" fontId="55" fillId="0" borderId="0" xfId="44" applyNumberFormat="1" applyFont="1" applyFill="1" applyBorder="1" applyAlignment="1">
      <alignment/>
    </xf>
    <xf numFmtId="0" fontId="55" fillId="0" borderId="0" xfId="58" applyFont="1" applyFill="1">
      <alignment/>
      <protection/>
    </xf>
    <xf numFmtId="173" fontId="55" fillId="0" borderId="0" xfId="44" applyNumberFormat="1" applyFont="1" applyFill="1" applyBorder="1" applyAlignment="1">
      <alignment/>
    </xf>
    <xf numFmtId="0" fontId="6" fillId="0" borderId="0" xfId="58" applyFont="1" applyFill="1" applyAlignment="1">
      <alignment horizontal="center"/>
      <protection/>
    </xf>
    <xf numFmtId="8" fontId="6" fillId="0" borderId="0" xfId="58" applyNumberFormat="1" applyFont="1" applyFill="1" applyAlignment="1">
      <alignment horizontal="center"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2" fontId="6" fillId="0" borderId="25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" fontId="10" fillId="0" borderId="23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/>
      <protection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2" fontId="6" fillId="0" borderId="14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  <xf numFmtId="1" fontId="56" fillId="0" borderId="0" xfId="0" applyNumberFormat="1" applyFont="1" applyAlignment="1">
      <alignment horizontal="center"/>
    </xf>
    <xf numFmtId="1" fontId="56" fillId="0" borderId="24" xfId="0" applyNumberFormat="1" applyFont="1" applyBorder="1" applyAlignment="1">
      <alignment horizontal="center"/>
    </xf>
    <xf numFmtId="2" fontId="10" fillId="0" borderId="17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/>
    </xf>
    <xf numFmtId="14" fontId="10" fillId="0" borderId="0" xfId="0" applyNumberFormat="1" applyFont="1" applyAlignment="1">
      <alignment horizontal="right"/>
    </xf>
    <xf numFmtId="4" fontId="10" fillId="0" borderId="17" xfId="0" applyNumberFormat="1" applyFont="1" applyBorder="1" applyAlignment="1">
      <alignment horizontal="center"/>
    </xf>
    <xf numFmtId="39" fontId="54" fillId="0" borderId="18" xfId="44" applyNumberFormat="1" applyFont="1" applyFill="1" applyBorder="1" applyAlignment="1">
      <alignment/>
    </xf>
    <xf numFmtId="39" fontId="54" fillId="0" borderId="18" xfId="44" applyNumberFormat="1" applyFont="1" applyFill="1" applyBorder="1" applyAlignment="1">
      <alignment horizontal="right"/>
    </xf>
    <xf numFmtId="164" fontId="54" fillId="0" borderId="18" xfId="44" applyNumberFormat="1" applyFont="1" applyFill="1" applyBorder="1" applyAlignment="1">
      <alignment horizontal="right"/>
    </xf>
    <xf numFmtId="1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8" xfId="44" applyNumberFormat="1" applyFont="1" applyFill="1" applyBorder="1" applyAlignment="1">
      <alignment horizontal="right"/>
    </xf>
    <xf numFmtId="164" fontId="10" fillId="0" borderId="22" xfId="44" applyNumberFormat="1" applyFont="1" applyFill="1" applyBorder="1" applyAlignment="1">
      <alignment horizontal="right"/>
    </xf>
    <xf numFmtId="2" fontId="54" fillId="0" borderId="0" xfId="58" applyNumberFormat="1" applyFont="1" applyBorder="1">
      <alignment/>
      <protection/>
    </xf>
    <xf numFmtId="4" fontId="10" fillId="0" borderId="0" xfId="0" applyNumberFormat="1" applyFont="1" applyBorder="1" applyAlignment="1">
      <alignment horizontal="center"/>
    </xf>
    <xf numFmtId="164" fontId="10" fillId="0" borderId="17" xfId="44" applyNumberFormat="1" applyFont="1" applyFill="1" applyBorder="1" applyAlignment="1">
      <alignment horizontal="right"/>
    </xf>
    <xf numFmtId="164" fontId="10" fillId="0" borderId="24" xfId="44" applyNumberFormat="1" applyFont="1" applyFill="1" applyBorder="1" applyAlignment="1">
      <alignment horizontal="right"/>
    </xf>
    <xf numFmtId="164" fontId="10" fillId="0" borderId="17" xfId="44" applyNumberFormat="1" applyFont="1" applyFill="1" applyBorder="1" applyAlignment="1">
      <alignment horizontal="center" vertical="center"/>
    </xf>
    <xf numFmtId="164" fontId="10" fillId="0" borderId="18" xfId="44" applyNumberFormat="1" applyFont="1" applyFill="1" applyBorder="1" applyAlignment="1">
      <alignment horizontal="center" vertical="center"/>
    </xf>
    <xf numFmtId="164" fontId="10" fillId="0" borderId="24" xfId="44" applyNumberFormat="1" applyFont="1" applyFill="1" applyBorder="1" applyAlignment="1">
      <alignment horizontal="center" vertical="center"/>
    </xf>
    <xf numFmtId="44" fontId="9" fillId="0" borderId="0" xfId="58" applyNumberFormat="1" applyFont="1" applyFill="1" applyAlignment="1">
      <alignment wrapText="1"/>
      <protection/>
    </xf>
    <xf numFmtId="164" fontId="10" fillId="0" borderId="18" xfId="44" applyNumberFormat="1" applyFont="1" applyFill="1" applyBorder="1" applyAlignment="1" applyProtection="1">
      <alignment horizontal="left" vertical="distributed" wrapText="1"/>
      <protection locked="0"/>
    </xf>
    <xf numFmtId="2" fontId="10" fillId="0" borderId="18" xfId="44" applyNumberFormat="1" applyFont="1" applyFill="1" applyBorder="1" applyAlignment="1">
      <alignment horizontal="right" vertical="center"/>
    </xf>
    <xf numFmtId="2" fontId="10" fillId="0" borderId="17" xfId="44" applyNumberFormat="1" applyFont="1" applyFill="1" applyBorder="1" applyAlignment="1">
      <alignment horizontal="right" vertical="center"/>
    </xf>
    <xf numFmtId="39" fontId="10" fillId="0" borderId="0" xfId="44" applyNumberFormat="1" applyFont="1" applyFill="1" applyBorder="1" applyAlignment="1">
      <alignment/>
    </xf>
    <xf numFmtId="164" fontId="10" fillId="0" borderId="17" xfId="44" applyNumberFormat="1" applyFont="1" applyFill="1" applyBorder="1" applyAlignment="1">
      <alignment horizontal="center"/>
    </xf>
    <xf numFmtId="39" fontId="10" fillId="0" borderId="17" xfId="44" applyNumberFormat="1" applyFont="1" applyFill="1" applyBorder="1" applyAlignment="1">
      <alignment horizontal="right" vertical="center"/>
    </xf>
    <xf numFmtId="164" fontId="10" fillId="0" borderId="17" xfId="44" applyNumberFormat="1" applyFont="1" applyFill="1" applyBorder="1" applyAlignment="1">
      <alignment horizontal="right" vertical="center"/>
    </xf>
    <xf numFmtId="39" fontId="10" fillId="0" borderId="18" xfId="44" applyNumberFormat="1" applyFont="1" applyFill="1" applyBorder="1" applyAlignment="1">
      <alignment horizontal="right" vertical="center"/>
    </xf>
    <xf numFmtId="39" fontId="10" fillId="0" borderId="18" xfId="44" applyNumberFormat="1" applyFont="1" applyFill="1" applyBorder="1" applyAlignment="1" applyProtection="1">
      <alignment horizontal="right" vertical="distributed" wrapText="1"/>
      <protection locked="0"/>
    </xf>
    <xf numFmtId="2" fontId="10" fillId="0" borderId="18" xfId="44" applyNumberFormat="1" applyFont="1" applyFill="1" applyBorder="1" applyAlignment="1">
      <alignment/>
    </xf>
    <xf numFmtId="2" fontId="10" fillId="0" borderId="18" xfId="44" applyNumberFormat="1" applyFont="1" applyFill="1" applyBorder="1" applyAlignment="1" applyProtection="1">
      <alignment wrapText="1"/>
      <protection locked="0"/>
    </xf>
    <xf numFmtId="2" fontId="10" fillId="0" borderId="17" xfId="44" applyNumberFormat="1" applyFont="1" applyFill="1" applyBorder="1" applyAlignment="1">
      <alignment horizontal="right" wrapText="1"/>
    </xf>
    <xf numFmtId="2" fontId="10" fillId="0" borderId="18" xfId="44" applyNumberFormat="1" applyFont="1" applyFill="1" applyBorder="1" applyAlignment="1">
      <alignment horizontal="right" wrapText="1"/>
    </xf>
    <xf numFmtId="164" fontId="54" fillId="0" borderId="0" xfId="44" applyNumberFormat="1" applyFont="1" applyFill="1" applyBorder="1" applyAlignment="1">
      <alignment horizontal="center"/>
    </xf>
    <xf numFmtId="0" fontId="10" fillId="0" borderId="0" xfId="44" applyNumberFormat="1" applyFont="1" applyFill="1" applyBorder="1" applyAlignment="1">
      <alignment horizontal="center"/>
    </xf>
    <xf numFmtId="2" fontId="10" fillId="0" borderId="18" xfId="44" applyNumberFormat="1" applyFont="1" applyFill="1" applyBorder="1" applyAlignment="1">
      <alignment vertical="justify" readingOrder="2"/>
    </xf>
    <xf numFmtId="2" fontId="10" fillId="0" borderId="17" xfId="44" applyNumberFormat="1" applyFont="1" applyFill="1" applyBorder="1" applyAlignment="1">
      <alignment vertical="justify" readingOrder="2"/>
    </xf>
    <xf numFmtId="39" fontId="10" fillId="0" borderId="18" xfId="44" applyNumberFormat="1" applyFont="1" applyFill="1" applyBorder="1" applyAlignment="1">
      <alignment horizontal="right" readingOrder="2"/>
    </xf>
    <xf numFmtId="39" fontId="10" fillId="0" borderId="18" xfId="44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6">
      <selection activeCell="E26" sqref="E26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5" customWidth="1"/>
    <col min="4" max="4" width="16.57421875" style="56" customWidth="1"/>
    <col min="5" max="5" width="15.7109375" style="57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60"/>
      <c r="C1" s="2"/>
      <c r="D1" s="2"/>
      <c r="E1" s="3"/>
      <c r="F1" s="4"/>
      <c r="G1" s="5"/>
    </row>
    <row r="2" spans="1:7" s="6" customFormat="1" ht="28.5" thickBot="1">
      <c r="A2" s="7" t="s">
        <v>55</v>
      </c>
      <c r="B2" s="61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83" t="s">
        <v>3</v>
      </c>
      <c r="B5" s="83"/>
      <c r="C5" s="22"/>
      <c r="D5" s="22"/>
      <c r="E5" s="140">
        <v>334.66</v>
      </c>
      <c r="F5" s="21">
        <f>E5/E8</f>
        <v>0.13569424396256713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40">
        <v>570.39</v>
      </c>
      <c r="F6" s="21">
        <f>E6/E8</f>
        <v>0.2312754431775792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40">
        <v>1561.23</v>
      </c>
      <c r="F7" s="21">
        <f>E7/E8</f>
        <v>0.6330303128598538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2466.2799999999997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8"/>
      <c r="G9" s="154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3"/>
      <c r="G10" s="155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29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140">
        <v>63.58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140">
        <v>283.65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67.15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14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140">
        <f>22.61+94.91</f>
        <v>117.52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140">
        <v>59.1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194.4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0"/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/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793.96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0">
        <v>0.05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25.92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>
        <v>0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41">
        <v>0</v>
      </c>
      <c r="F33" s="89" t="s">
        <v>1</v>
      </c>
      <c r="G33" s="82"/>
      <c r="H33" s="20"/>
    </row>
    <row r="34" spans="1:8" s="19" customFormat="1" ht="20.25">
      <c r="A34" s="51" t="s">
        <v>38</v>
      </c>
      <c r="B34" s="51"/>
      <c r="C34" s="89"/>
      <c r="D34" s="89"/>
      <c r="E34" s="141">
        <v>0</v>
      </c>
      <c r="F34" s="86"/>
      <c r="G34" s="82"/>
      <c r="H34" s="20"/>
    </row>
    <row r="35" spans="1:8" s="19" customFormat="1" ht="20.25">
      <c r="A35" s="51" t="s">
        <v>51</v>
      </c>
      <c r="B35" s="89"/>
      <c r="C35" s="89"/>
      <c r="D35" s="104"/>
      <c r="E35" s="141">
        <v>0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39.480000000000004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40">
        <v>175.54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40">
        <v>4.33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92.34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7.67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0.63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280.51000000000005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1074.47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3035.0899999999997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1074.47</v>
      </c>
      <c r="F54" s="38">
        <f>E54/E53</f>
        <v>0.3540158611441506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2466.2799999999997</v>
      </c>
      <c r="F55" s="38">
        <f>F53-F54</f>
        <v>0.6459841388558494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1082.54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/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0.25">
      <c r="A65" s="161" t="s">
        <v>0</v>
      </c>
      <c r="B65" s="162"/>
      <c r="C65" s="163"/>
      <c r="D65" s="163"/>
      <c r="E65" s="164"/>
      <c r="F65" s="165"/>
      <c r="G65" s="51"/>
    </row>
    <row r="66" spans="1:7" ht="21" thickBot="1">
      <c r="A66" s="166" t="s">
        <v>55</v>
      </c>
      <c r="B66" s="167"/>
      <c r="C66" s="168"/>
      <c r="D66" s="168"/>
      <c r="E66" s="169"/>
      <c r="F66" s="170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8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  <c r="H68" s="36" t="s">
        <v>1</v>
      </c>
    </row>
    <row r="69" spans="1:8" ht="21" customHeight="1">
      <c r="A69" s="131">
        <v>40544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3"/>
      <c r="H69" s="36" t="s">
        <v>1</v>
      </c>
    </row>
    <row r="70" spans="1:7" ht="21" customHeight="1">
      <c r="A70" s="131">
        <v>40545</v>
      </c>
      <c r="B70" s="137">
        <v>7.18</v>
      </c>
      <c r="C70" s="139">
        <v>0.96</v>
      </c>
      <c r="D70" s="160">
        <v>39</v>
      </c>
      <c r="E70" s="138">
        <v>0</v>
      </c>
      <c r="F70" s="138">
        <v>0</v>
      </c>
      <c r="G70" s="133"/>
    </row>
    <row r="71" spans="1:7" ht="21" customHeight="1">
      <c r="A71" s="131">
        <v>40546</v>
      </c>
      <c r="B71" s="137">
        <v>101.15</v>
      </c>
      <c r="C71" s="139">
        <v>7.6</v>
      </c>
      <c r="D71" s="138">
        <v>0</v>
      </c>
      <c r="E71" s="160">
        <v>14</v>
      </c>
      <c r="F71" s="160">
        <v>1</v>
      </c>
      <c r="G71" s="133"/>
    </row>
    <row r="72" spans="1:7" ht="21" customHeight="1">
      <c r="A72" s="131">
        <v>40547</v>
      </c>
      <c r="B72" s="137">
        <v>154.52</v>
      </c>
      <c r="C72" s="139">
        <v>22.96</v>
      </c>
      <c r="D72" s="160">
        <v>100</v>
      </c>
      <c r="E72" s="160">
        <v>14</v>
      </c>
      <c r="F72" s="138">
        <v>0</v>
      </c>
      <c r="G72" s="133"/>
    </row>
    <row r="73" spans="1:7" ht="21" customHeight="1">
      <c r="A73" s="131">
        <v>40548</v>
      </c>
      <c r="B73" s="137">
        <v>166.34</v>
      </c>
      <c r="C73" s="139">
        <v>44.41</v>
      </c>
      <c r="D73" s="160">
        <v>84</v>
      </c>
      <c r="E73" s="160">
        <v>16</v>
      </c>
      <c r="F73" s="160">
        <v>1</v>
      </c>
      <c r="G73" s="133"/>
    </row>
    <row r="74" spans="1:7" ht="21" customHeight="1">
      <c r="A74" s="131">
        <v>40549</v>
      </c>
      <c r="B74" s="137">
        <v>179.55</v>
      </c>
      <c r="C74" s="139">
        <v>30.68</v>
      </c>
      <c r="D74" s="160">
        <v>61</v>
      </c>
      <c r="E74" s="160">
        <v>22</v>
      </c>
      <c r="F74" s="160">
        <v>1</v>
      </c>
      <c r="G74" s="133"/>
    </row>
    <row r="75" spans="1:7" ht="21" customHeight="1">
      <c r="A75" s="131">
        <v>40550</v>
      </c>
      <c r="B75" s="137">
        <v>148.66</v>
      </c>
      <c r="C75" s="139">
        <v>38.56</v>
      </c>
      <c r="D75" s="160">
        <v>81</v>
      </c>
      <c r="E75" s="160">
        <v>16</v>
      </c>
      <c r="F75" s="160">
        <v>3</v>
      </c>
      <c r="G75" s="133"/>
    </row>
    <row r="76" spans="1:7" ht="21" customHeight="1">
      <c r="A76" s="131">
        <v>40551</v>
      </c>
      <c r="B76" s="137">
        <v>25.65</v>
      </c>
      <c r="C76" s="139">
        <v>9.57</v>
      </c>
      <c r="D76" s="160">
        <v>82</v>
      </c>
      <c r="E76" s="160">
        <v>1</v>
      </c>
      <c r="F76" s="138">
        <v>0</v>
      </c>
      <c r="G76" s="133"/>
    </row>
    <row r="77" spans="1:7" ht="21" customHeight="1">
      <c r="A77" s="131">
        <v>40552</v>
      </c>
      <c r="B77" s="137">
        <v>11.01</v>
      </c>
      <c r="C77" s="139">
        <v>2.4</v>
      </c>
      <c r="D77" s="160">
        <v>67</v>
      </c>
      <c r="E77" s="138">
        <v>0</v>
      </c>
      <c r="F77" s="138">
        <v>0</v>
      </c>
      <c r="G77" s="133"/>
    </row>
    <row r="78" spans="1:7" ht="21" customHeight="1">
      <c r="A78" s="131">
        <v>40553</v>
      </c>
      <c r="B78" s="137">
        <v>88.02</v>
      </c>
      <c r="C78" s="139">
        <v>4.91</v>
      </c>
      <c r="D78" s="160"/>
      <c r="E78" s="160">
        <v>15</v>
      </c>
      <c r="F78" s="160">
        <v>2</v>
      </c>
      <c r="G78" s="133"/>
    </row>
    <row r="79" spans="1:7" ht="21" customHeight="1">
      <c r="A79" s="131">
        <v>40554</v>
      </c>
      <c r="B79" s="137">
        <v>125.92</v>
      </c>
      <c r="C79" s="139">
        <v>34.59</v>
      </c>
      <c r="D79" s="160">
        <v>94</v>
      </c>
      <c r="E79" s="160">
        <v>12</v>
      </c>
      <c r="F79" s="160">
        <v>1</v>
      </c>
      <c r="G79" s="133"/>
    </row>
    <row r="80" spans="1:7" ht="21" customHeight="1">
      <c r="A80" s="131">
        <v>40555</v>
      </c>
      <c r="B80" s="137">
        <v>162.58</v>
      </c>
      <c r="C80" s="139">
        <v>24.9</v>
      </c>
      <c r="D80" s="160">
        <v>39</v>
      </c>
      <c r="E80" s="160">
        <v>20</v>
      </c>
      <c r="F80" s="160">
        <v>1</v>
      </c>
      <c r="G80" s="133"/>
    </row>
    <row r="81" spans="1:7" ht="21" customHeight="1">
      <c r="A81" s="131">
        <v>40556</v>
      </c>
      <c r="B81" s="137">
        <v>116.67</v>
      </c>
      <c r="C81" s="139">
        <v>22.18</v>
      </c>
      <c r="D81" s="160">
        <v>34</v>
      </c>
      <c r="E81" s="160">
        <v>17</v>
      </c>
      <c r="F81" s="160">
        <v>4</v>
      </c>
      <c r="G81" s="133"/>
    </row>
    <row r="82" spans="1:7" ht="21" customHeight="1">
      <c r="A82" s="131">
        <v>40557</v>
      </c>
      <c r="B82" s="137">
        <v>106.69</v>
      </c>
      <c r="C82" s="139">
        <v>27.7</v>
      </c>
      <c r="D82" s="160">
        <v>67</v>
      </c>
      <c r="E82" s="160">
        <v>10</v>
      </c>
      <c r="F82" s="160">
        <v>1</v>
      </c>
      <c r="G82" s="133"/>
    </row>
    <row r="83" spans="1:7" ht="21" customHeight="1">
      <c r="A83" s="131">
        <v>40558</v>
      </c>
      <c r="B83" s="137">
        <v>41.28</v>
      </c>
      <c r="C83" s="139">
        <v>6.96</v>
      </c>
      <c r="D83" s="160">
        <v>69</v>
      </c>
      <c r="E83" s="160">
        <v>2</v>
      </c>
      <c r="F83" s="160">
        <v>1</v>
      </c>
      <c r="G83" s="133"/>
    </row>
    <row r="84" spans="1:7" ht="21" customHeight="1">
      <c r="A84" s="131">
        <v>40559</v>
      </c>
      <c r="B84" s="137">
        <v>10.04</v>
      </c>
      <c r="C84" s="139">
        <v>1.04</v>
      </c>
      <c r="D84" s="160">
        <v>63</v>
      </c>
      <c r="E84" s="138">
        <v>0</v>
      </c>
      <c r="F84" s="138">
        <v>0</v>
      </c>
      <c r="G84" s="133"/>
    </row>
    <row r="85" spans="1:7" ht="21" customHeight="1">
      <c r="A85" s="131">
        <v>40560</v>
      </c>
      <c r="B85" s="137">
        <v>128.79</v>
      </c>
      <c r="C85" s="139">
        <v>13.74</v>
      </c>
      <c r="D85" s="160"/>
      <c r="E85" s="160">
        <v>21</v>
      </c>
      <c r="F85" s="160">
        <v>2</v>
      </c>
      <c r="G85" s="133"/>
    </row>
    <row r="86" spans="1:7" ht="21" customHeight="1">
      <c r="A86" s="131">
        <v>40561</v>
      </c>
      <c r="B86" s="137">
        <v>133.48</v>
      </c>
      <c r="C86" s="139">
        <v>37.23</v>
      </c>
      <c r="D86" s="160">
        <v>110</v>
      </c>
      <c r="E86" s="160">
        <v>12</v>
      </c>
      <c r="F86" s="160">
        <v>1</v>
      </c>
      <c r="G86" s="133"/>
    </row>
    <row r="87" spans="1:7" ht="21" customHeight="1">
      <c r="A87" s="131">
        <v>40562</v>
      </c>
      <c r="B87" s="137">
        <v>204.45</v>
      </c>
      <c r="C87" s="139">
        <v>23.3</v>
      </c>
      <c r="D87" s="160">
        <v>82</v>
      </c>
      <c r="E87" s="160">
        <v>16</v>
      </c>
      <c r="F87" s="160">
        <v>2</v>
      </c>
      <c r="G87" s="133"/>
    </row>
    <row r="88" spans="1:7" ht="21" customHeight="1">
      <c r="A88" s="131">
        <v>40563</v>
      </c>
      <c r="B88" s="137">
        <v>144.22</v>
      </c>
      <c r="C88" s="139">
        <v>20.73</v>
      </c>
      <c r="D88" s="160">
        <v>70</v>
      </c>
      <c r="E88" s="160">
        <v>16</v>
      </c>
      <c r="F88" s="160">
        <v>1</v>
      </c>
      <c r="G88" s="133"/>
    </row>
    <row r="89" spans="1:7" ht="21" customHeight="1">
      <c r="A89" s="131">
        <v>40564</v>
      </c>
      <c r="B89" s="137">
        <v>119.14</v>
      </c>
      <c r="C89" s="139">
        <v>42.95</v>
      </c>
      <c r="D89" s="160">
        <v>91</v>
      </c>
      <c r="E89" s="160">
        <v>15</v>
      </c>
      <c r="F89" s="160">
        <v>1</v>
      </c>
      <c r="G89" s="133"/>
    </row>
    <row r="90" spans="1:7" ht="21" customHeight="1">
      <c r="A90" s="131">
        <v>40565</v>
      </c>
      <c r="B90" s="137">
        <v>43.6</v>
      </c>
      <c r="C90" s="139">
        <v>18.13</v>
      </c>
      <c r="D90" s="160">
        <v>103</v>
      </c>
      <c r="E90" s="160">
        <v>2</v>
      </c>
      <c r="F90" s="160">
        <v>1</v>
      </c>
      <c r="G90" s="133"/>
    </row>
    <row r="91" spans="1:7" ht="21" customHeight="1">
      <c r="A91" s="131">
        <v>40566</v>
      </c>
      <c r="B91" s="137">
        <v>14.12</v>
      </c>
      <c r="C91" s="139">
        <v>2.64</v>
      </c>
      <c r="D91" s="160">
        <v>79</v>
      </c>
      <c r="E91" s="138">
        <v>0</v>
      </c>
      <c r="F91" s="138">
        <v>0</v>
      </c>
      <c r="G91" s="133" t="s">
        <v>1</v>
      </c>
    </row>
    <row r="92" spans="1:7" ht="21" customHeight="1">
      <c r="A92" s="131">
        <v>40567</v>
      </c>
      <c r="B92" s="137">
        <v>116.48</v>
      </c>
      <c r="C92" s="139">
        <v>11.61</v>
      </c>
      <c r="D92" s="160">
        <v>1</v>
      </c>
      <c r="E92" s="160">
        <v>16</v>
      </c>
      <c r="F92" s="138">
        <v>0</v>
      </c>
      <c r="G92" s="133"/>
    </row>
    <row r="93" spans="1:7" ht="21" customHeight="1">
      <c r="A93" s="131">
        <v>40568</v>
      </c>
      <c r="B93" s="137">
        <v>135.58</v>
      </c>
      <c r="C93" s="139">
        <v>32.47</v>
      </c>
      <c r="D93" s="160">
        <v>99</v>
      </c>
      <c r="E93" s="160">
        <v>14</v>
      </c>
      <c r="F93" s="160">
        <v>2</v>
      </c>
      <c r="G93" s="133"/>
    </row>
    <row r="94" spans="1:7" ht="21" customHeight="1">
      <c r="A94" s="131">
        <v>40569</v>
      </c>
      <c r="B94" s="137">
        <v>112.45</v>
      </c>
      <c r="C94" s="139">
        <v>20.75</v>
      </c>
      <c r="D94" s="160">
        <v>68</v>
      </c>
      <c r="E94" s="160">
        <v>15</v>
      </c>
      <c r="F94" s="138">
        <v>0</v>
      </c>
      <c r="G94" s="133"/>
    </row>
    <row r="95" spans="1:9" ht="21" customHeight="1">
      <c r="A95" s="131">
        <v>40570</v>
      </c>
      <c r="B95" s="137">
        <v>166.24</v>
      </c>
      <c r="C95" s="139">
        <v>20.63</v>
      </c>
      <c r="D95" s="160">
        <v>67</v>
      </c>
      <c r="E95" s="160">
        <v>20</v>
      </c>
      <c r="F95" s="160">
        <v>1</v>
      </c>
      <c r="G95" s="133"/>
      <c r="I95" s="36" t="s">
        <v>1</v>
      </c>
    </row>
    <row r="96" spans="1:7" ht="21" customHeight="1">
      <c r="A96" s="131">
        <v>40571</v>
      </c>
      <c r="B96" s="137">
        <v>86.68</v>
      </c>
      <c r="C96" s="139">
        <v>25.35</v>
      </c>
      <c r="D96" s="160">
        <v>100</v>
      </c>
      <c r="E96" s="160">
        <v>11</v>
      </c>
      <c r="F96" s="160">
        <v>1</v>
      </c>
      <c r="G96" s="133"/>
    </row>
    <row r="97" spans="1:7" ht="21" customHeight="1">
      <c r="A97" s="131">
        <v>40572</v>
      </c>
      <c r="B97" s="137">
        <v>53.55</v>
      </c>
      <c r="C97" s="139">
        <v>9.84</v>
      </c>
      <c r="D97" s="160">
        <v>105</v>
      </c>
      <c r="E97" s="160">
        <v>2</v>
      </c>
      <c r="F97" s="138">
        <v>0</v>
      </c>
      <c r="G97" s="133"/>
    </row>
    <row r="98" spans="1:8" ht="21" customHeight="1">
      <c r="A98" s="131">
        <v>40573</v>
      </c>
      <c r="B98" s="137">
        <v>7.07</v>
      </c>
      <c r="C98" s="139">
        <v>0.96</v>
      </c>
      <c r="D98" s="160">
        <v>41</v>
      </c>
      <c r="E98" s="138">
        <v>0</v>
      </c>
      <c r="F98" s="138">
        <v>0</v>
      </c>
      <c r="G98" s="133" t="s">
        <v>1</v>
      </c>
      <c r="H98" s="36" t="s">
        <v>1</v>
      </c>
    </row>
    <row r="99" spans="1:7" ht="21" customHeight="1">
      <c r="A99" s="131">
        <v>40574</v>
      </c>
      <c r="B99" s="137">
        <v>123.98</v>
      </c>
      <c r="C99" s="139">
        <v>10.64</v>
      </c>
      <c r="D99" s="160">
        <v>30</v>
      </c>
      <c r="E99" s="160">
        <v>16</v>
      </c>
      <c r="F99" s="160">
        <v>4</v>
      </c>
      <c r="G99" s="133"/>
    </row>
    <row r="100" spans="1:7" ht="21" customHeight="1">
      <c r="A100" s="53" t="s">
        <v>36</v>
      </c>
      <c r="B100" s="132">
        <f>SUM(B69:B99)</f>
        <v>3035.0899999999997</v>
      </c>
      <c r="C100" s="135">
        <f>SUM(C69:C99)</f>
        <v>570.3900000000001</v>
      </c>
      <c r="D100" s="136">
        <f>SUM(D69:D99)</f>
        <v>1926</v>
      </c>
      <c r="E100" s="136">
        <f>SUM(E69:E99)</f>
        <v>335</v>
      </c>
      <c r="F100" s="136">
        <f>SUM(F69:F99)</f>
        <v>32</v>
      </c>
      <c r="G100" s="51"/>
    </row>
    <row r="101" spans="1:7" ht="20.25">
      <c r="A101" s="171"/>
      <c r="B101" s="171"/>
      <c r="C101" s="172"/>
      <c r="D101" s="172"/>
      <c r="E101" s="173"/>
      <c r="F101" s="89"/>
      <c r="G101" s="51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8" ht="20.25">
      <c r="A104" s="51"/>
      <c r="B104" s="51"/>
      <c r="C104" s="52"/>
      <c r="D104" s="53"/>
      <c r="E104" s="54"/>
      <c r="F104" s="51"/>
      <c r="H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4" right="0.33" top="0.35" bottom="0.65" header="0.31" footer="0.3"/>
  <pageSetup fitToHeight="1" fitToWidth="1" horizontalDpi="600" verticalDpi="600" orientation="portrait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56" bottom="0.75" header="0.3" footer="0.3"/>
  <pageSetup fitToHeight="2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69" t="s">
        <v>0</v>
      </c>
      <c r="B1" s="70"/>
      <c r="C1" s="72"/>
      <c r="D1" s="73"/>
    </row>
    <row r="2" spans="1:4" ht="27" thickBot="1">
      <c r="A2" s="74" t="s">
        <v>54</v>
      </c>
      <c r="B2" s="75"/>
      <c r="C2" s="77"/>
      <c r="D2" s="78"/>
    </row>
    <row r="3" spans="1:4" ht="21" thickBot="1">
      <c r="A3" s="80"/>
      <c r="B3" s="80"/>
      <c r="C3" s="81"/>
      <c r="D3" s="79"/>
    </row>
    <row r="4" spans="1:4" ht="45.75" customHeight="1" thickBot="1">
      <c r="A4" s="15" t="s">
        <v>2</v>
      </c>
      <c r="B4" s="23"/>
      <c r="C4" s="25"/>
      <c r="D4" s="18"/>
    </row>
    <row r="5" spans="1:4" ht="25.5" customHeight="1">
      <c r="A5" s="83" t="s">
        <v>3</v>
      </c>
      <c r="B5" s="83"/>
      <c r="C5" s="84">
        <f>'JAN 11'!E5+'FEB 11'!E5+'MARCH 11'!E5+'APRIL 11'!E5+'MAY 11'!E5+'JUNE 11'!E5+'JULY 11'!E5</f>
        <v>4189.900000000001</v>
      </c>
      <c r="D5" s="21">
        <f>C5/C8</f>
        <v>0.21185849335183302</v>
      </c>
    </row>
    <row r="6" spans="1:4" ht="25.5" customHeight="1">
      <c r="A6" s="83" t="s">
        <v>40</v>
      </c>
      <c r="B6" s="19"/>
      <c r="C6" s="84">
        <f>'JAN 11'!E6+'FEB 11'!E6+'MARCH 11'!E6+'APRIL 11'!E6+'MAY 11'!E6+'JUNE 11'!E6+'JULY 11'!E6</f>
        <v>4592.450000000001</v>
      </c>
      <c r="D6" s="21">
        <f>C6/C8</f>
        <v>0.23221306899773875</v>
      </c>
    </row>
    <row r="7" spans="1:4" ht="25.5" customHeight="1" thickBot="1">
      <c r="A7" s="83" t="s">
        <v>4</v>
      </c>
      <c r="B7" s="83"/>
      <c r="C7" s="159">
        <f>'JAN 11'!E7+'FEB 11'!E7+'MARCH 11'!E7+'APRIL 11'!E7+'MAY 11'!E7+'JUNE 11'!E7+'JULY 11'!E7</f>
        <v>10994.53</v>
      </c>
      <c r="D7" s="21">
        <f>C7/C8</f>
        <v>0.5559284376504281</v>
      </c>
    </row>
    <row r="8" spans="1:4" ht="25.5" customHeight="1" thickBot="1" thickTop="1">
      <c r="A8" s="83" t="s">
        <v>28</v>
      </c>
      <c r="B8" s="82"/>
      <c r="C8" s="158">
        <f>SUM(C5:C7)</f>
        <v>19776.880000000005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16">
      <selection activeCell="I31" sqref="I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56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151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f>445.45+53.65</f>
        <v>499.09999999999997</v>
      </c>
      <c r="F5" s="21">
        <f>E5/E8</f>
        <v>0.19710678361695488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592.93</v>
      </c>
      <c r="F6" s="21">
        <f>E6/E8</f>
        <v>0.23416254299739742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1440.1</v>
      </c>
      <c r="F7" s="21">
        <f>E7/E8</f>
        <v>0.5687306733856476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2532.13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1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47.09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284.24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53.85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6.38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f>36.06+36.62</f>
        <v>72.68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38.93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9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7.12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13.66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523.95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88"/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98">
        <v>7.82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2.32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27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f>1.84+2.47</f>
        <v>4.3100000000000005</v>
      </c>
      <c r="F30" s="89"/>
      <c r="G30" s="82"/>
      <c r="H30" s="20"/>
    </row>
    <row r="31" spans="1:9" s="19" customFormat="1" ht="21" thickBot="1">
      <c r="A31" s="51" t="s">
        <v>15</v>
      </c>
      <c r="B31" s="51"/>
      <c r="C31" s="89"/>
      <c r="D31" s="89"/>
      <c r="E31" s="100">
        <v>0</v>
      </c>
      <c r="F31" s="89"/>
      <c r="G31" s="82"/>
      <c r="H31" s="20"/>
      <c r="I31" s="19" t="s">
        <v>1</v>
      </c>
    </row>
    <row r="32" spans="1:8" s="19" customFormat="1" ht="21.75" thickBot="1" thickTop="1">
      <c r="A32" s="51" t="s">
        <v>16</v>
      </c>
      <c r="B32" s="51"/>
      <c r="C32" s="89"/>
      <c r="D32" s="89"/>
      <c r="E32" s="100">
        <v>0</v>
      </c>
      <c r="F32" s="89"/>
      <c r="G32" s="82" t="s">
        <v>1</v>
      </c>
      <c r="H32" s="20"/>
    </row>
    <row r="33" spans="1:8" s="19" customFormat="1" ht="21" thickTop="1">
      <c r="A33" s="51" t="s">
        <v>17</v>
      </c>
      <c r="B33" s="51"/>
      <c r="C33" s="89"/>
      <c r="D33" s="89"/>
      <c r="E33" s="98">
        <v>3.36</v>
      </c>
      <c r="F33" s="89" t="s">
        <v>1</v>
      </c>
      <c r="G33" s="82" t="s">
        <v>1</v>
      </c>
      <c r="H33" s="20"/>
    </row>
    <row r="34" spans="1:8" s="19" customFormat="1" ht="21" thickBot="1">
      <c r="A34" s="51" t="s">
        <v>38</v>
      </c>
      <c r="B34" s="51"/>
      <c r="C34" s="89"/>
      <c r="D34" s="89"/>
      <c r="E34" s="100">
        <v>0</v>
      </c>
      <c r="F34" s="86"/>
      <c r="G34" s="82"/>
      <c r="H34" s="20"/>
    </row>
    <row r="35" spans="1:8" s="19" customFormat="1" ht="21.75" thickBot="1" thickTop="1">
      <c r="A35" s="51" t="s">
        <v>51</v>
      </c>
      <c r="B35" s="51"/>
      <c r="C35" s="89"/>
      <c r="D35" s="89"/>
      <c r="E35" s="100">
        <v>0</v>
      </c>
      <c r="F35" s="86"/>
      <c r="G35" s="82"/>
      <c r="H35" s="20"/>
    </row>
    <row r="36" spans="1:8" s="19" customFormat="1" ht="21.75" thickBot="1" thickTop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44.81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76">
        <v>141.05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76">
        <v>13.66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50">
        <v>140.13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50">
        <v>53.85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77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50">
        <v>4.03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5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50">
        <f>1.41+0.16</f>
        <v>1.5699999999999998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354.29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878.24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B97</f>
        <v>3022.479999999999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878.24</v>
      </c>
      <c r="F54" s="38">
        <f>E54/E53</f>
        <v>0.2905693337921178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2532.13</v>
      </c>
      <c r="F55" s="38">
        <f>F53-F54</f>
        <v>0.7094306662078822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1331.01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56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40575</v>
      </c>
      <c r="B69" s="145">
        <v>139.79</v>
      </c>
      <c r="C69" s="142">
        <v>33.87</v>
      </c>
      <c r="D69" s="146">
        <v>90</v>
      </c>
      <c r="E69" s="174">
        <v>17</v>
      </c>
      <c r="F69" s="149">
        <f>-I69</f>
        <v>0</v>
      </c>
      <c r="G69" s="133"/>
    </row>
    <row r="70" spans="1:7" ht="20.25">
      <c r="A70" s="131">
        <v>40576</v>
      </c>
      <c r="B70" s="145">
        <v>114.09</v>
      </c>
      <c r="C70" s="143">
        <v>17.77</v>
      </c>
      <c r="D70" s="146">
        <v>79</v>
      </c>
      <c r="E70" s="174">
        <v>11</v>
      </c>
      <c r="F70" s="149">
        <f>-I70</f>
        <v>0</v>
      </c>
      <c r="G70" s="133"/>
    </row>
    <row r="71" spans="1:7" ht="20.25">
      <c r="A71" s="131">
        <v>40577</v>
      </c>
      <c r="B71" s="145">
        <v>158.54</v>
      </c>
      <c r="C71" s="143">
        <v>20.78</v>
      </c>
      <c r="D71" s="146">
        <v>80</v>
      </c>
      <c r="E71" s="174">
        <v>20</v>
      </c>
      <c r="F71" s="174">
        <v>1</v>
      </c>
      <c r="G71" s="133"/>
    </row>
    <row r="72" spans="1:7" ht="20.25">
      <c r="A72" s="131">
        <v>40578</v>
      </c>
      <c r="B72" s="145">
        <v>130.83</v>
      </c>
      <c r="C72" s="143">
        <v>22.93</v>
      </c>
      <c r="D72" s="146">
        <v>87</v>
      </c>
      <c r="E72" s="174">
        <v>14</v>
      </c>
      <c r="F72" s="174">
        <v>1</v>
      </c>
      <c r="G72" s="133"/>
    </row>
    <row r="73" spans="1:7" ht="20.25">
      <c r="A73" s="131">
        <v>40579</v>
      </c>
      <c r="B73" s="145">
        <v>49.31</v>
      </c>
      <c r="C73" s="143">
        <v>19.29</v>
      </c>
      <c r="D73" s="146">
        <v>94</v>
      </c>
      <c r="E73" s="174">
        <v>2</v>
      </c>
      <c r="F73" s="149">
        <f>-I73</f>
        <v>0</v>
      </c>
      <c r="G73" s="133"/>
    </row>
    <row r="74" spans="1:7" ht="20.25">
      <c r="A74" s="131">
        <v>40580</v>
      </c>
      <c r="B74" s="145">
        <v>8.52</v>
      </c>
      <c r="C74" s="143">
        <v>1.2</v>
      </c>
      <c r="D74" s="146">
        <v>57</v>
      </c>
      <c r="E74" s="149">
        <f>-H74</f>
        <v>0</v>
      </c>
      <c r="F74" s="149">
        <f>-I74</f>
        <v>0</v>
      </c>
      <c r="G74" s="133"/>
    </row>
    <row r="75" spans="1:7" ht="20.25">
      <c r="A75" s="131">
        <v>40581</v>
      </c>
      <c r="B75" s="145">
        <v>124.37</v>
      </c>
      <c r="C75" s="143">
        <v>1.2</v>
      </c>
      <c r="D75" s="146">
        <v>1</v>
      </c>
      <c r="E75" s="174">
        <v>16</v>
      </c>
      <c r="F75" s="174">
        <v>2</v>
      </c>
      <c r="G75" s="133"/>
    </row>
    <row r="76" spans="1:7" ht="20.25">
      <c r="A76" s="131">
        <v>40582</v>
      </c>
      <c r="B76" s="145">
        <v>193.15</v>
      </c>
      <c r="C76" s="143">
        <v>58.19</v>
      </c>
      <c r="D76" s="146">
        <v>91</v>
      </c>
      <c r="E76" s="174">
        <v>19</v>
      </c>
      <c r="F76" s="149">
        <v>0</v>
      </c>
      <c r="G76" s="133"/>
    </row>
    <row r="77" spans="1:7" ht="20.25">
      <c r="A77" s="131">
        <v>40583</v>
      </c>
      <c r="B77" s="145">
        <v>183.17</v>
      </c>
      <c r="C77" s="143">
        <v>58.48</v>
      </c>
      <c r="D77" s="146">
        <v>71</v>
      </c>
      <c r="E77" s="174">
        <v>17</v>
      </c>
      <c r="F77" s="174">
        <v>2</v>
      </c>
      <c r="G77" s="133"/>
    </row>
    <row r="78" spans="1:7" ht="20.25">
      <c r="A78" s="131">
        <v>40584</v>
      </c>
      <c r="B78" s="145">
        <v>152.68</v>
      </c>
      <c r="C78" s="143">
        <v>28.92</v>
      </c>
      <c r="D78" s="146">
        <v>60</v>
      </c>
      <c r="E78" s="174">
        <v>21</v>
      </c>
      <c r="F78" s="149">
        <f>-I78</f>
        <v>0</v>
      </c>
      <c r="G78" s="133"/>
    </row>
    <row r="79" spans="1:7" ht="20.25">
      <c r="A79" s="131">
        <v>40585</v>
      </c>
      <c r="B79" s="145">
        <v>132.52</v>
      </c>
      <c r="C79" s="143">
        <v>35.53</v>
      </c>
      <c r="D79" s="146">
        <v>91</v>
      </c>
      <c r="E79" s="174">
        <v>15</v>
      </c>
      <c r="F79" s="149">
        <f>-I79</f>
        <v>0</v>
      </c>
      <c r="G79" s="133"/>
    </row>
    <row r="80" spans="1:7" ht="20.25">
      <c r="A80" s="131">
        <v>40586</v>
      </c>
      <c r="B80" s="145">
        <v>50.65</v>
      </c>
      <c r="C80" s="143">
        <v>8.16</v>
      </c>
      <c r="D80" s="146">
        <v>77</v>
      </c>
      <c r="E80" s="174">
        <v>3</v>
      </c>
      <c r="F80" s="149">
        <f>-I80</f>
        <v>0</v>
      </c>
      <c r="G80" s="133"/>
    </row>
    <row r="81" spans="1:7" ht="20.25">
      <c r="A81" s="131">
        <v>40587</v>
      </c>
      <c r="B81" s="145">
        <v>13.18</v>
      </c>
      <c r="C81" s="143">
        <v>2.08</v>
      </c>
      <c r="D81" s="146">
        <v>87</v>
      </c>
      <c r="E81" s="149">
        <f>-H81</f>
        <v>0</v>
      </c>
      <c r="F81" s="149">
        <f>-I81</f>
        <v>0</v>
      </c>
      <c r="G81" s="133"/>
    </row>
    <row r="82" spans="1:7" ht="20.25">
      <c r="A82" s="131">
        <v>40588</v>
      </c>
      <c r="B82" s="145">
        <v>131.35</v>
      </c>
      <c r="C82" s="143">
        <v>11.53</v>
      </c>
      <c r="D82" s="146">
        <v>2</v>
      </c>
      <c r="E82" s="174">
        <v>18</v>
      </c>
      <c r="F82" s="174">
        <v>1</v>
      </c>
      <c r="G82" s="133"/>
    </row>
    <row r="83" spans="1:9" ht="20.25">
      <c r="A83" s="131">
        <v>40589</v>
      </c>
      <c r="B83" s="145">
        <v>124.32</v>
      </c>
      <c r="C83" s="143">
        <v>17.03</v>
      </c>
      <c r="D83" s="146">
        <v>52</v>
      </c>
      <c r="E83" s="174">
        <v>12</v>
      </c>
      <c r="F83" s="174">
        <v>3</v>
      </c>
      <c r="G83" s="133"/>
      <c r="I83" s="36" t="s">
        <v>1</v>
      </c>
    </row>
    <row r="84" spans="1:7" ht="20.25">
      <c r="A84" s="131">
        <v>40590</v>
      </c>
      <c r="B84" s="145">
        <v>141.74</v>
      </c>
      <c r="C84" s="143">
        <v>23.36</v>
      </c>
      <c r="D84" s="146">
        <v>37</v>
      </c>
      <c r="E84" s="174">
        <v>14</v>
      </c>
      <c r="F84" s="174">
        <v>1</v>
      </c>
      <c r="G84" s="133"/>
    </row>
    <row r="85" spans="1:7" ht="20.25">
      <c r="A85" s="131">
        <v>40591</v>
      </c>
      <c r="B85" s="145">
        <v>145.51</v>
      </c>
      <c r="C85" s="143">
        <v>17.64</v>
      </c>
      <c r="D85" s="146">
        <v>33</v>
      </c>
      <c r="E85" s="174">
        <v>17</v>
      </c>
      <c r="F85" s="149">
        <f aca="true" t="shared" si="0" ref="F85:F90">-I85</f>
        <v>0</v>
      </c>
      <c r="G85" s="133"/>
    </row>
    <row r="86" spans="1:7" ht="20.25">
      <c r="A86" s="131">
        <v>40592</v>
      </c>
      <c r="B86" s="145">
        <v>85.24</v>
      </c>
      <c r="C86" s="143">
        <v>40.71</v>
      </c>
      <c r="D86" s="146">
        <v>42</v>
      </c>
      <c r="E86" s="174">
        <v>14</v>
      </c>
      <c r="F86" s="149">
        <f t="shared" si="0"/>
        <v>0</v>
      </c>
      <c r="G86" s="133"/>
    </row>
    <row r="87" spans="1:7" ht="20.25">
      <c r="A87" s="131">
        <v>40593</v>
      </c>
      <c r="B87" s="145">
        <v>27.68</v>
      </c>
      <c r="C87" s="143">
        <v>5.44</v>
      </c>
      <c r="D87" s="146">
        <v>28</v>
      </c>
      <c r="E87" s="174">
        <v>2</v>
      </c>
      <c r="F87" s="149">
        <f t="shared" si="0"/>
        <v>0</v>
      </c>
      <c r="G87" s="133"/>
    </row>
    <row r="88" spans="1:7" ht="20.25">
      <c r="A88" s="131">
        <v>40594</v>
      </c>
      <c r="B88" s="145">
        <v>14.98</v>
      </c>
      <c r="C88" s="143">
        <v>6.62</v>
      </c>
      <c r="D88" s="146">
        <v>62</v>
      </c>
      <c r="E88" s="149">
        <f>-H88</f>
        <v>0</v>
      </c>
      <c r="F88" s="149">
        <f t="shared" si="0"/>
        <v>0</v>
      </c>
      <c r="G88" s="133"/>
    </row>
    <row r="89" spans="1:7" ht="20.25">
      <c r="A89" s="131">
        <v>40595</v>
      </c>
      <c r="B89" s="145">
        <v>53.21</v>
      </c>
      <c r="C89" s="149">
        <f>-F89</f>
        <v>0</v>
      </c>
      <c r="D89" s="149">
        <v>0</v>
      </c>
      <c r="E89" s="174">
        <v>6</v>
      </c>
      <c r="F89" s="149">
        <f t="shared" si="0"/>
        <v>0</v>
      </c>
      <c r="G89" s="133"/>
    </row>
    <row r="90" spans="1:7" ht="20.25">
      <c r="A90" s="131">
        <v>40596</v>
      </c>
      <c r="B90" s="145">
        <v>96.74</v>
      </c>
      <c r="C90" s="143">
        <v>24.76</v>
      </c>
      <c r="D90" s="146">
        <v>72</v>
      </c>
      <c r="E90" s="174">
        <v>12</v>
      </c>
      <c r="F90" s="149">
        <f t="shared" si="0"/>
        <v>0</v>
      </c>
      <c r="G90" s="133"/>
    </row>
    <row r="91" spans="1:7" ht="20.25">
      <c r="A91" s="131">
        <v>40597</v>
      </c>
      <c r="B91" s="145">
        <v>158.18</v>
      </c>
      <c r="C91" s="143">
        <v>51.06</v>
      </c>
      <c r="D91" s="146">
        <v>69</v>
      </c>
      <c r="E91" s="174">
        <v>12</v>
      </c>
      <c r="F91" s="174">
        <v>3</v>
      </c>
      <c r="G91" s="133" t="s">
        <v>1</v>
      </c>
    </row>
    <row r="92" spans="1:7" ht="20.25">
      <c r="A92" s="131">
        <v>40598</v>
      </c>
      <c r="B92" s="145">
        <v>160.21</v>
      </c>
      <c r="C92" s="143">
        <v>30.09</v>
      </c>
      <c r="D92" s="146">
        <v>63</v>
      </c>
      <c r="E92" s="174">
        <v>18</v>
      </c>
      <c r="F92" s="174">
        <v>2</v>
      </c>
      <c r="G92" s="133"/>
    </row>
    <row r="93" spans="1:7" ht="20.25">
      <c r="A93" s="131">
        <v>40599</v>
      </c>
      <c r="B93" s="145">
        <v>194.89</v>
      </c>
      <c r="C93" s="143">
        <v>27.48</v>
      </c>
      <c r="D93" s="146">
        <v>39</v>
      </c>
      <c r="E93" s="174">
        <v>26</v>
      </c>
      <c r="F93" s="174">
        <v>1</v>
      </c>
      <c r="G93" s="133"/>
    </row>
    <row r="94" spans="1:9" ht="20.25">
      <c r="A94" s="131">
        <v>40600</v>
      </c>
      <c r="B94" s="145">
        <v>35.12</v>
      </c>
      <c r="C94" s="143">
        <v>10.28</v>
      </c>
      <c r="D94" s="146">
        <v>56</v>
      </c>
      <c r="E94" s="174">
        <v>3</v>
      </c>
      <c r="F94" s="174">
        <v>1</v>
      </c>
      <c r="G94" s="133"/>
      <c r="I94" s="36" t="s">
        <v>1</v>
      </c>
    </row>
    <row r="95" spans="1:7" ht="20.25">
      <c r="A95" s="131">
        <v>40601</v>
      </c>
      <c r="B95" s="145">
        <v>6.2</v>
      </c>
      <c r="C95" s="143">
        <v>1.12</v>
      </c>
      <c r="D95" s="146">
        <v>47</v>
      </c>
      <c r="E95" s="149">
        <f>-H95</f>
        <v>0</v>
      </c>
      <c r="F95" s="149">
        <v>0</v>
      </c>
      <c r="G95" s="133"/>
    </row>
    <row r="96" spans="1:7" ht="21" thickBot="1">
      <c r="A96" s="131">
        <v>40602</v>
      </c>
      <c r="B96" s="147">
        <v>196.31</v>
      </c>
      <c r="C96" s="144">
        <v>17.41</v>
      </c>
      <c r="D96" s="148">
        <v>31</v>
      </c>
      <c r="E96" s="175">
        <v>19</v>
      </c>
      <c r="F96" s="175">
        <v>3</v>
      </c>
      <c r="G96" s="133"/>
    </row>
    <row r="97" spans="1:7" ht="21" thickTop="1">
      <c r="A97" s="53" t="s">
        <v>36</v>
      </c>
      <c r="B97" s="134">
        <f>SUM(B69:B96)</f>
        <v>3022.479999999999</v>
      </c>
      <c r="C97" s="135">
        <f>SUM(C69:C96)</f>
        <v>592.9299999999998</v>
      </c>
      <c r="D97" s="136">
        <f>SUM(D69:D96)</f>
        <v>1598</v>
      </c>
      <c r="E97" s="136">
        <f>SUM(E69:E96)</f>
        <v>328</v>
      </c>
      <c r="F97" s="136">
        <f>SUM(F69:F96)</f>
        <v>21</v>
      </c>
      <c r="G97" s="51"/>
    </row>
    <row r="98" spans="1:6" ht="18">
      <c r="A98" s="46"/>
      <c r="B98" s="46"/>
      <c r="C98" s="58"/>
      <c r="D98" s="47"/>
      <c r="E98" s="48"/>
      <c r="F98" s="49"/>
    </row>
    <row r="99" spans="1:7" ht="16.5" customHeight="1">
      <c r="A99" s="43"/>
      <c r="B99" s="43"/>
      <c r="C99" s="50"/>
      <c r="D99" s="44"/>
      <c r="E99" s="45"/>
      <c r="F99" s="43"/>
      <c r="G99" s="36" t="s">
        <v>1</v>
      </c>
    </row>
    <row r="100" spans="1:6" ht="20.25">
      <c r="A100" s="51"/>
      <c r="B100" s="51"/>
      <c r="C100" s="52"/>
      <c r="D100" s="53"/>
      <c r="E100" s="54"/>
      <c r="F100" s="51" t="s">
        <v>1</v>
      </c>
    </row>
    <row r="101" spans="1:7" ht="20.25">
      <c r="A101" s="51"/>
      <c r="B101" s="51"/>
      <c r="C101" s="52"/>
      <c r="D101" s="53"/>
      <c r="E101" s="54"/>
      <c r="F101" s="51"/>
      <c r="G101" s="36" t="s">
        <v>1</v>
      </c>
    </row>
    <row r="102" spans="1:6" ht="20.25">
      <c r="A102" s="51"/>
      <c r="B102" s="51"/>
      <c r="C102" s="52"/>
      <c r="D102" s="53"/>
      <c r="E102" s="54"/>
      <c r="F102" s="51"/>
    </row>
    <row r="103" spans="1:6" ht="20.25">
      <c r="A103" s="51"/>
      <c r="B103" s="51"/>
      <c r="C103" s="52"/>
      <c r="D103" s="53"/>
      <c r="E103" s="54"/>
      <c r="F103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5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57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1037.94</v>
      </c>
      <c r="F5" s="21">
        <f>E5/E8</f>
        <v>0.3243116571471423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594.76</v>
      </c>
      <c r="F6" s="21">
        <f>E6/E8</f>
        <v>0.18583694741972978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1567.74</v>
      </c>
      <c r="F7" s="21">
        <f>E7/E8</f>
        <v>0.48985139543312795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3200.44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105.89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553.17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64.82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125.07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87.6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5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0.12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947.2299999999998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6.66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2.75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13.5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v>0.3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4.57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9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30.18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130.77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8.71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50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7.15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0.57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147.20000000000002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1094.4299999999998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3741.7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1094.4299999999998</v>
      </c>
      <c r="F54" s="38">
        <f>E54/E53</f>
        <v>0.292495389796082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3200.44</v>
      </c>
      <c r="F55" s="38">
        <f>F53-F54</f>
        <v>0.707504610203918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1289.64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57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40603</v>
      </c>
      <c r="B69" s="145">
        <v>95.16</v>
      </c>
      <c r="C69" s="142">
        <v>10.84</v>
      </c>
      <c r="D69" s="146">
        <v>87</v>
      </c>
      <c r="E69" s="146">
        <v>12</v>
      </c>
      <c r="F69" s="146">
        <v>1</v>
      </c>
      <c r="G69" s="133"/>
    </row>
    <row r="70" spans="1:7" ht="20.25">
      <c r="A70" s="131">
        <v>40604</v>
      </c>
      <c r="B70" s="145">
        <v>169.11</v>
      </c>
      <c r="C70" s="143">
        <v>32.31</v>
      </c>
      <c r="D70" s="146">
        <v>59</v>
      </c>
      <c r="E70" s="146">
        <v>13</v>
      </c>
      <c r="F70" s="146">
        <v>1</v>
      </c>
      <c r="G70" s="133"/>
    </row>
    <row r="71" spans="1:7" ht="20.25">
      <c r="A71" s="131">
        <v>40605</v>
      </c>
      <c r="B71" s="145">
        <v>205.02</v>
      </c>
      <c r="C71" s="143">
        <v>20.66</v>
      </c>
      <c r="D71" s="146">
        <v>61</v>
      </c>
      <c r="E71" s="146">
        <v>21</v>
      </c>
      <c r="F71" s="149">
        <f>-I71</f>
        <v>0</v>
      </c>
      <c r="G71" s="133"/>
    </row>
    <row r="72" spans="1:7" ht="20.25">
      <c r="A72" s="131">
        <v>40606</v>
      </c>
      <c r="B72" s="145">
        <v>100.8</v>
      </c>
      <c r="C72" s="143">
        <v>25.7</v>
      </c>
      <c r="D72" s="146">
        <v>95</v>
      </c>
      <c r="E72" s="146">
        <v>9</v>
      </c>
      <c r="F72" s="146">
        <v>1</v>
      </c>
      <c r="G72" s="133"/>
    </row>
    <row r="73" spans="1:7" ht="20.25">
      <c r="A73" s="131">
        <v>40607</v>
      </c>
      <c r="B73" s="145">
        <v>39.24</v>
      </c>
      <c r="C73" s="143">
        <v>11.22</v>
      </c>
      <c r="D73" s="146">
        <v>93</v>
      </c>
      <c r="E73" s="146">
        <v>2</v>
      </c>
      <c r="F73" s="146">
        <v>1</v>
      </c>
      <c r="G73" s="133"/>
    </row>
    <row r="74" spans="1:7" ht="20.25">
      <c r="A74" s="131">
        <v>40608</v>
      </c>
      <c r="B74" s="145">
        <v>5.72</v>
      </c>
      <c r="C74" s="143">
        <v>1.92</v>
      </c>
      <c r="D74" s="146">
        <v>33</v>
      </c>
      <c r="E74" s="149">
        <f>-H74</f>
        <v>0</v>
      </c>
      <c r="F74" s="149">
        <f>-I74</f>
        <v>0</v>
      </c>
      <c r="G74" s="133"/>
    </row>
    <row r="75" spans="1:7" ht="20.25">
      <c r="A75" s="131">
        <v>40609</v>
      </c>
      <c r="B75" s="145">
        <v>174.37</v>
      </c>
      <c r="C75" s="143">
        <v>41.14</v>
      </c>
      <c r="D75" s="146">
        <v>3</v>
      </c>
      <c r="E75" s="146">
        <v>17</v>
      </c>
      <c r="F75" s="146">
        <v>1</v>
      </c>
      <c r="G75" s="133"/>
    </row>
    <row r="76" spans="1:7" ht="20.25">
      <c r="A76" s="131">
        <v>40610</v>
      </c>
      <c r="B76" s="145">
        <v>161.13</v>
      </c>
      <c r="C76" s="143">
        <v>29.07</v>
      </c>
      <c r="D76" s="146">
        <v>83</v>
      </c>
      <c r="E76" s="146">
        <v>13</v>
      </c>
      <c r="F76" s="146">
        <v>1</v>
      </c>
      <c r="G76" s="133"/>
    </row>
    <row r="77" spans="1:7" ht="20.25">
      <c r="A77" s="131">
        <v>40611</v>
      </c>
      <c r="B77" s="145">
        <v>184.55</v>
      </c>
      <c r="C77" s="143">
        <v>18.6</v>
      </c>
      <c r="D77" s="146">
        <v>70</v>
      </c>
      <c r="E77" s="146">
        <v>13</v>
      </c>
      <c r="F77" s="146">
        <v>3</v>
      </c>
      <c r="G77" s="133"/>
    </row>
    <row r="78" spans="1:7" ht="20.25">
      <c r="A78" s="131">
        <v>40612</v>
      </c>
      <c r="B78" s="145">
        <v>153.51</v>
      </c>
      <c r="C78" s="143">
        <v>28.66</v>
      </c>
      <c r="D78" s="146">
        <v>78</v>
      </c>
      <c r="E78" s="146">
        <v>21</v>
      </c>
      <c r="F78" s="146"/>
      <c r="G78" s="133"/>
    </row>
    <row r="79" spans="1:7" ht="20.25">
      <c r="A79" s="131">
        <v>40613</v>
      </c>
      <c r="B79" s="145">
        <v>191.33</v>
      </c>
      <c r="C79" s="143">
        <v>33.3</v>
      </c>
      <c r="D79" s="146">
        <v>86</v>
      </c>
      <c r="E79" s="146">
        <v>15</v>
      </c>
      <c r="F79" s="146">
        <v>1</v>
      </c>
      <c r="G79" s="133"/>
    </row>
    <row r="80" spans="1:7" ht="20.25">
      <c r="A80" s="131">
        <v>40614</v>
      </c>
      <c r="B80" s="145">
        <v>29.5</v>
      </c>
      <c r="C80" s="143">
        <v>11.36</v>
      </c>
      <c r="D80" s="146">
        <v>63</v>
      </c>
      <c r="E80" s="146">
        <v>1</v>
      </c>
      <c r="F80" s="149">
        <f>-I80</f>
        <v>0</v>
      </c>
      <c r="G80" s="133"/>
    </row>
    <row r="81" spans="1:7" ht="20.25">
      <c r="A81" s="131">
        <v>40615</v>
      </c>
      <c r="B81" s="145">
        <v>7.2</v>
      </c>
      <c r="C81" s="143">
        <v>1.12</v>
      </c>
      <c r="D81" s="146">
        <v>42</v>
      </c>
      <c r="E81" s="149">
        <f>-H81</f>
        <v>0</v>
      </c>
      <c r="F81" s="149">
        <f>-I81</f>
        <v>0</v>
      </c>
      <c r="G81" s="133"/>
    </row>
    <row r="82" spans="1:7" ht="20.25">
      <c r="A82" s="131">
        <v>40616</v>
      </c>
      <c r="B82" s="145">
        <v>149.48</v>
      </c>
      <c r="C82" s="143">
        <v>9.29</v>
      </c>
      <c r="D82" s="146">
        <v>1</v>
      </c>
      <c r="E82" s="146">
        <v>18</v>
      </c>
      <c r="F82" s="146">
        <v>2</v>
      </c>
      <c r="G82" s="133"/>
    </row>
    <row r="83" spans="1:7" ht="20.25">
      <c r="A83" s="131">
        <v>40617</v>
      </c>
      <c r="B83" s="145">
        <v>145.56</v>
      </c>
      <c r="C83" s="143">
        <v>13.86</v>
      </c>
      <c r="D83" s="146">
        <v>53</v>
      </c>
      <c r="E83" s="146">
        <v>10</v>
      </c>
      <c r="F83" s="146">
        <v>1</v>
      </c>
      <c r="G83" s="133"/>
    </row>
    <row r="84" spans="1:7" ht="20.25">
      <c r="A84" s="131">
        <v>40618</v>
      </c>
      <c r="B84" s="145">
        <v>157.98</v>
      </c>
      <c r="C84" s="143">
        <v>12.99</v>
      </c>
      <c r="D84" s="146">
        <v>43</v>
      </c>
      <c r="E84" s="146">
        <v>9</v>
      </c>
      <c r="F84" s="149">
        <f>-I84</f>
        <v>0</v>
      </c>
      <c r="G84" s="133"/>
    </row>
    <row r="85" spans="1:7" ht="20.25">
      <c r="A85" s="131">
        <v>40619</v>
      </c>
      <c r="B85" s="145">
        <v>137.46</v>
      </c>
      <c r="C85" s="143">
        <v>17.47</v>
      </c>
      <c r="D85" s="146">
        <v>60</v>
      </c>
      <c r="E85" s="146">
        <v>18</v>
      </c>
      <c r="F85" s="146">
        <v>1</v>
      </c>
      <c r="G85" s="133"/>
    </row>
    <row r="86" spans="1:7" ht="20.25">
      <c r="A86" s="131">
        <v>40620</v>
      </c>
      <c r="B86" s="145">
        <v>133.7</v>
      </c>
      <c r="C86" s="143">
        <v>22.17</v>
      </c>
      <c r="D86" s="146">
        <v>36</v>
      </c>
      <c r="E86" s="146">
        <v>13</v>
      </c>
      <c r="F86" s="146">
        <v>2</v>
      </c>
      <c r="G86" s="133"/>
    </row>
    <row r="87" spans="1:7" ht="20.25">
      <c r="A87" s="131">
        <v>40621</v>
      </c>
      <c r="B87" s="145">
        <v>35.67</v>
      </c>
      <c r="C87" s="143">
        <v>4</v>
      </c>
      <c r="D87" s="146">
        <v>23</v>
      </c>
      <c r="E87" s="146">
        <v>2</v>
      </c>
      <c r="F87" s="146">
        <v>1</v>
      </c>
      <c r="G87" s="133"/>
    </row>
    <row r="88" spans="1:7" ht="20.25">
      <c r="A88" s="131">
        <v>40622</v>
      </c>
      <c r="B88" s="145">
        <v>3.96</v>
      </c>
      <c r="C88" s="143">
        <v>0.4</v>
      </c>
      <c r="D88" s="146">
        <v>28</v>
      </c>
      <c r="E88" s="149">
        <f>-H88</f>
        <v>0</v>
      </c>
      <c r="F88" s="149">
        <f>-I88</f>
        <v>0</v>
      </c>
      <c r="G88" s="133"/>
    </row>
    <row r="89" spans="1:7" ht="20.25">
      <c r="A89" s="131">
        <v>40623</v>
      </c>
      <c r="B89" s="145">
        <v>177.8</v>
      </c>
      <c r="C89" s="143">
        <v>8.88</v>
      </c>
      <c r="D89" s="146">
        <v>3</v>
      </c>
      <c r="E89" s="146">
        <v>14</v>
      </c>
      <c r="F89" s="146">
        <v>2</v>
      </c>
      <c r="G89" s="133"/>
    </row>
    <row r="90" spans="1:7" ht="20.25">
      <c r="A90" s="131">
        <v>40624</v>
      </c>
      <c r="B90" s="145">
        <v>113.35</v>
      </c>
      <c r="C90" s="143">
        <v>19.29</v>
      </c>
      <c r="D90" s="146">
        <v>92</v>
      </c>
      <c r="E90" s="146">
        <v>12</v>
      </c>
      <c r="F90" s="149">
        <f>-I90</f>
        <v>0</v>
      </c>
      <c r="G90" s="133"/>
    </row>
    <row r="91" spans="1:7" ht="20.25">
      <c r="A91" s="131">
        <v>40625</v>
      </c>
      <c r="B91" s="145">
        <v>113.46</v>
      </c>
      <c r="C91" s="143">
        <v>26.7</v>
      </c>
      <c r="D91" s="146">
        <v>39</v>
      </c>
      <c r="E91" s="146">
        <v>15</v>
      </c>
      <c r="F91" s="146">
        <v>1</v>
      </c>
      <c r="G91" s="133" t="s">
        <v>1</v>
      </c>
    </row>
    <row r="92" spans="1:7" ht="20.25">
      <c r="A92" s="131">
        <v>40626</v>
      </c>
      <c r="B92" s="145">
        <v>137.16</v>
      </c>
      <c r="C92" s="143">
        <v>22.46</v>
      </c>
      <c r="D92" s="146">
        <v>14</v>
      </c>
      <c r="E92" s="146">
        <v>22</v>
      </c>
      <c r="F92" s="146">
        <v>1</v>
      </c>
      <c r="G92" s="133"/>
    </row>
    <row r="93" spans="1:7" ht="20.25">
      <c r="A93" s="131">
        <v>40627</v>
      </c>
      <c r="B93" s="145">
        <v>145.8</v>
      </c>
      <c r="C93" s="143">
        <v>29.1</v>
      </c>
      <c r="D93" s="146">
        <v>54</v>
      </c>
      <c r="E93" s="146">
        <v>13</v>
      </c>
      <c r="F93" s="146">
        <v>1</v>
      </c>
      <c r="G93" s="133"/>
    </row>
    <row r="94" spans="1:7" ht="20.25">
      <c r="A94" s="131">
        <v>40628</v>
      </c>
      <c r="B94" s="145">
        <v>45.07</v>
      </c>
      <c r="C94" s="143">
        <v>3.68</v>
      </c>
      <c r="D94" s="146">
        <v>30</v>
      </c>
      <c r="E94" s="146">
        <v>3</v>
      </c>
      <c r="F94" s="146">
        <v>1</v>
      </c>
      <c r="G94" s="133"/>
    </row>
    <row r="95" spans="1:7" ht="20.25">
      <c r="A95" s="131">
        <v>40629</v>
      </c>
      <c r="B95" s="145">
        <v>6.68</v>
      </c>
      <c r="C95" s="143">
        <v>1.04</v>
      </c>
      <c r="D95" s="146">
        <v>38</v>
      </c>
      <c r="E95" s="149">
        <f>-H95</f>
        <v>0</v>
      </c>
      <c r="F95" s="149">
        <f>-I95</f>
        <v>0</v>
      </c>
      <c r="G95" s="133"/>
    </row>
    <row r="96" spans="1:7" ht="20.25">
      <c r="A96" s="131">
        <v>40630</v>
      </c>
      <c r="B96" s="145">
        <v>188.35</v>
      </c>
      <c r="C96" s="143">
        <v>12.19</v>
      </c>
      <c r="D96" s="146">
        <v>3</v>
      </c>
      <c r="E96" s="146">
        <v>18</v>
      </c>
      <c r="F96" s="146">
        <v>1</v>
      </c>
      <c r="G96" s="133"/>
    </row>
    <row r="97" spans="1:7" ht="20.25">
      <c r="A97" s="131">
        <v>40631</v>
      </c>
      <c r="B97" s="145">
        <v>164.45</v>
      </c>
      <c r="C97" s="143">
        <v>39.89</v>
      </c>
      <c r="D97" s="146">
        <v>92</v>
      </c>
      <c r="E97" s="146">
        <v>12</v>
      </c>
      <c r="F97" s="146">
        <v>2</v>
      </c>
      <c r="G97" s="133"/>
    </row>
    <row r="98" spans="1:8" ht="20.25">
      <c r="A98" s="131">
        <v>40632</v>
      </c>
      <c r="B98" s="145">
        <v>189.6</v>
      </c>
      <c r="C98" s="143">
        <v>29.87</v>
      </c>
      <c r="D98" s="146">
        <v>85</v>
      </c>
      <c r="E98" s="146">
        <v>13</v>
      </c>
      <c r="F98" s="146">
        <v>1</v>
      </c>
      <c r="G98" s="133"/>
      <c r="H98" s="36" t="s">
        <v>1</v>
      </c>
    </row>
    <row r="99" spans="1:9" ht="21" thickBot="1">
      <c r="A99" s="131">
        <v>40633</v>
      </c>
      <c r="B99" s="147">
        <v>179.53</v>
      </c>
      <c r="C99" s="144">
        <v>55.58</v>
      </c>
      <c r="D99" s="148">
        <v>119</v>
      </c>
      <c r="E99" s="148">
        <v>19</v>
      </c>
      <c r="F99" s="148">
        <v>8</v>
      </c>
      <c r="G99" s="133"/>
      <c r="I99" s="36" t="s">
        <v>1</v>
      </c>
    </row>
    <row r="100" spans="1:7" ht="21" thickTop="1">
      <c r="A100" s="53" t="s">
        <v>36</v>
      </c>
      <c r="B100" s="134">
        <f>SUM(B69:B99)</f>
        <v>3741.7</v>
      </c>
      <c r="C100" s="135">
        <f>SUM(C69:C99)</f>
        <v>594.7600000000001</v>
      </c>
      <c r="D100" s="136">
        <f>SUM(D69:D99)</f>
        <v>1666</v>
      </c>
      <c r="E100" s="136">
        <f>SUM(E69:E99)</f>
        <v>348</v>
      </c>
      <c r="F100" s="136">
        <f>SUM(F69:F99)</f>
        <v>35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20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58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519.58</v>
      </c>
      <c r="F5" s="21">
        <f>E5/E8</f>
        <v>0.20421173437303483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541.01</v>
      </c>
      <c r="F6" s="21">
        <f>E6/E8</f>
        <v>0.21263441705445854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1483.73</v>
      </c>
      <c r="F7" s="21">
        <f>E7/E8</f>
        <v>0.5831538485725066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2544.32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86.46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543.61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77.69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99.87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76.06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19.02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7.67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918.9399999999999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6.91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34.02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2.08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f>15*404.04/2000</f>
        <v>3.0303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8">
        <v>0.9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4.28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>
        <f>16*500/2000</f>
        <v>4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85">
        <v>0.053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86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63.833299999999994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218.16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8.97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82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>
        <v>55.82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80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7.88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8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1.48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292.31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1211.25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3498.9900000000002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1211.25</v>
      </c>
      <c r="F54" s="38">
        <f>E54/E53</f>
        <v>0.34617132372484627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2544.32</v>
      </c>
      <c r="F55" s="38">
        <f>F53-F54</f>
        <v>0.6538286762751537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1280.13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58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40634</v>
      </c>
      <c r="B69" s="145">
        <v>121.64</v>
      </c>
      <c r="C69" s="142">
        <v>19.46</v>
      </c>
      <c r="D69" s="146">
        <v>96</v>
      </c>
      <c r="E69" s="146">
        <v>13</v>
      </c>
      <c r="F69" s="146">
        <v>3</v>
      </c>
      <c r="G69" s="133"/>
    </row>
    <row r="70" spans="1:7" ht="20.25">
      <c r="A70" s="178">
        <v>40635</v>
      </c>
      <c r="B70" s="145">
        <v>57.34</v>
      </c>
      <c r="C70" s="143">
        <v>19.35</v>
      </c>
      <c r="D70" s="146">
        <v>92</v>
      </c>
      <c r="E70" s="146">
        <v>3</v>
      </c>
      <c r="F70" s="146">
        <v>2</v>
      </c>
      <c r="G70" s="133"/>
    </row>
    <row r="71" spans="1:7" ht="20.25">
      <c r="A71" s="178">
        <v>40636</v>
      </c>
      <c r="B71" s="145">
        <v>16.85</v>
      </c>
      <c r="C71" s="143">
        <v>1.84</v>
      </c>
      <c r="D71" s="146">
        <v>89</v>
      </c>
      <c r="E71" s="149">
        <f>-I71</f>
        <v>0</v>
      </c>
      <c r="F71" s="149">
        <f>-J71</f>
        <v>0</v>
      </c>
      <c r="G71" s="133"/>
    </row>
    <row r="72" spans="1:7" ht="20.25">
      <c r="A72" s="178">
        <v>40637</v>
      </c>
      <c r="B72" s="145">
        <v>162.05</v>
      </c>
      <c r="C72" s="143">
        <v>7.52</v>
      </c>
      <c r="D72" s="146">
        <v>1</v>
      </c>
      <c r="E72" s="146">
        <v>19</v>
      </c>
      <c r="F72" s="146">
        <v>2</v>
      </c>
      <c r="G72" s="133"/>
    </row>
    <row r="73" spans="1:7" ht="20.25">
      <c r="A73" s="178">
        <v>40638</v>
      </c>
      <c r="B73" s="145">
        <v>108.33</v>
      </c>
      <c r="C73" s="143">
        <v>36.43</v>
      </c>
      <c r="D73" s="146">
        <v>86</v>
      </c>
      <c r="E73" s="146">
        <v>10</v>
      </c>
      <c r="F73" s="149">
        <f>-I73</f>
        <v>0</v>
      </c>
      <c r="G73" s="133"/>
    </row>
    <row r="74" spans="1:7" ht="20.25">
      <c r="A74" s="178">
        <v>40639</v>
      </c>
      <c r="B74" s="145">
        <v>156.17</v>
      </c>
      <c r="C74" s="143">
        <v>20</v>
      </c>
      <c r="D74" s="146">
        <v>78</v>
      </c>
      <c r="E74" s="146">
        <v>11</v>
      </c>
      <c r="F74" s="146">
        <v>1</v>
      </c>
      <c r="G74" s="133"/>
    </row>
    <row r="75" spans="1:7" ht="20.25">
      <c r="A75" s="178">
        <v>40640</v>
      </c>
      <c r="B75" s="145">
        <v>137.28</v>
      </c>
      <c r="C75" s="143">
        <v>25.76</v>
      </c>
      <c r="D75" s="146">
        <v>47</v>
      </c>
      <c r="E75" s="146">
        <v>18</v>
      </c>
      <c r="F75" s="149">
        <f>-I75</f>
        <v>0</v>
      </c>
      <c r="G75" s="133"/>
    </row>
    <row r="76" spans="1:7" ht="20.25">
      <c r="A76" s="178">
        <v>40641</v>
      </c>
      <c r="B76" s="145">
        <v>156.86</v>
      </c>
      <c r="C76" s="143">
        <v>37.91</v>
      </c>
      <c r="D76" s="146">
        <v>88</v>
      </c>
      <c r="E76" s="146">
        <v>16</v>
      </c>
      <c r="F76" s="146">
        <v>7</v>
      </c>
      <c r="G76" s="133"/>
    </row>
    <row r="77" spans="1:7" ht="20.25">
      <c r="A77" s="178">
        <v>40642</v>
      </c>
      <c r="B77" s="145">
        <v>39.51</v>
      </c>
      <c r="C77" s="143">
        <v>11.33</v>
      </c>
      <c r="D77" s="146">
        <v>72</v>
      </c>
      <c r="E77" s="146">
        <v>3</v>
      </c>
      <c r="F77" s="149">
        <f>-I77</f>
        <v>0</v>
      </c>
      <c r="G77" s="133"/>
    </row>
    <row r="78" spans="1:7" ht="20.25">
      <c r="A78" s="178">
        <v>40643</v>
      </c>
      <c r="B78" s="145">
        <v>13.83</v>
      </c>
      <c r="C78" s="143">
        <v>1.6</v>
      </c>
      <c r="D78" s="146">
        <v>77</v>
      </c>
      <c r="E78" s="149">
        <f>-I78</f>
        <v>0</v>
      </c>
      <c r="F78" s="149">
        <f>-J78</f>
        <v>0</v>
      </c>
      <c r="G78" s="133"/>
    </row>
    <row r="79" spans="1:7" ht="20.25">
      <c r="A79" s="178">
        <v>40644</v>
      </c>
      <c r="B79" s="145">
        <v>124.38</v>
      </c>
      <c r="C79" s="143">
        <v>7.64</v>
      </c>
      <c r="D79" s="146">
        <v>1</v>
      </c>
      <c r="E79" s="146">
        <v>17</v>
      </c>
      <c r="F79" s="146">
        <v>3</v>
      </c>
      <c r="G79" s="133"/>
    </row>
    <row r="80" spans="1:7" ht="20.25">
      <c r="A80" s="178">
        <v>40645</v>
      </c>
      <c r="B80" s="145">
        <v>142.51</v>
      </c>
      <c r="C80" s="143">
        <v>34.63</v>
      </c>
      <c r="D80" s="146">
        <v>80</v>
      </c>
      <c r="E80" s="146">
        <v>20</v>
      </c>
      <c r="F80" s="146">
        <v>1</v>
      </c>
      <c r="G80" s="133"/>
    </row>
    <row r="81" spans="1:7" ht="20.25">
      <c r="A81" s="178">
        <v>40646</v>
      </c>
      <c r="B81" s="145">
        <v>189.49</v>
      </c>
      <c r="C81" s="143">
        <v>23.61</v>
      </c>
      <c r="D81" s="146">
        <v>59</v>
      </c>
      <c r="E81" s="146">
        <v>19</v>
      </c>
      <c r="F81" s="146">
        <v>3</v>
      </c>
      <c r="G81" s="133"/>
    </row>
    <row r="82" spans="1:7" ht="20.25">
      <c r="A82" s="178">
        <v>40647</v>
      </c>
      <c r="B82" s="145">
        <v>144.17</v>
      </c>
      <c r="C82" s="143">
        <v>30.52</v>
      </c>
      <c r="D82" s="146">
        <v>68</v>
      </c>
      <c r="E82" s="146">
        <v>21</v>
      </c>
      <c r="F82" s="146">
        <v>1</v>
      </c>
      <c r="G82" s="133"/>
    </row>
    <row r="83" spans="1:7" ht="20.25">
      <c r="A83" s="178">
        <v>40648</v>
      </c>
      <c r="B83" s="145">
        <v>186.19</v>
      </c>
      <c r="C83" s="143">
        <v>46.01</v>
      </c>
      <c r="D83" s="146">
        <v>96</v>
      </c>
      <c r="E83" s="146">
        <v>16</v>
      </c>
      <c r="F83" s="149">
        <f>-I83</f>
        <v>0</v>
      </c>
      <c r="G83" s="133"/>
    </row>
    <row r="84" spans="1:7" ht="20.25">
      <c r="A84" s="178">
        <v>40649</v>
      </c>
      <c r="B84" s="145">
        <v>43.21</v>
      </c>
      <c r="C84" s="143">
        <v>8.5</v>
      </c>
      <c r="D84" s="146">
        <v>66</v>
      </c>
      <c r="E84" s="146">
        <v>1</v>
      </c>
      <c r="F84" s="146">
        <v>1</v>
      </c>
      <c r="G84" s="133"/>
    </row>
    <row r="85" spans="1:7" ht="20.25">
      <c r="A85" s="178">
        <v>40650</v>
      </c>
      <c r="B85" s="145">
        <v>12.52</v>
      </c>
      <c r="C85" s="143">
        <v>1.28</v>
      </c>
      <c r="D85" s="146">
        <v>64</v>
      </c>
      <c r="E85" s="149">
        <f>-I85</f>
        <v>0</v>
      </c>
      <c r="F85" s="149">
        <f>-J85</f>
        <v>0</v>
      </c>
      <c r="G85" s="133"/>
    </row>
    <row r="86" spans="1:7" ht="20.25">
      <c r="A86" s="178">
        <v>40651</v>
      </c>
      <c r="B86" s="145">
        <v>167.24</v>
      </c>
      <c r="C86" s="143">
        <v>16.92</v>
      </c>
      <c r="D86" s="146">
        <v>2</v>
      </c>
      <c r="E86" s="146">
        <v>21</v>
      </c>
      <c r="F86" s="146">
        <v>3</v>
      </c>
      <c r="G86" s="133"/>
    </row>
    <row r="87" spans="1:7" ht="20.25">
      <c r="A87" s="178">
        <v>40652</v>
      </c>
      <c r="B87" s="145">
        <v>144.46</v>
      </c>
      <c r="C87" s="143">
        <v>34.08</v>
      </c>
      <c r="D87" s="146">
        <v>113</v>
      </c>
      <c r="E87" s="146">
        <v>12</v>
      </c>
      <c r="F87" s="149">
        <f>-I87</f>
        <v>0</v>
      </c>
      <c r="G87" s="133"/>
    </row>
    <row r="88" spans="1:7" ht="20.25">
      <c r="A88" s="178">
        <v>40653</v>
      </c>
      <c r="B88" s="145">
        <v>145.94</v>
      </c>
      <c r="C88" s="143">
        <v>44.67</v>
      </c>
      <c r="D88" s="146">
        <v>108</v>
      </c>
      <c r="E88" s="146">
        <v>17</v>
      </c>
      <c r="F88" s="149">
        <f>-I88</f>
        <v>0</v>
      </c>
      <c r="G88" s="133"/>
    </row>
    <row r="89" spans="1:7" ht="20.25">
      <c r="A89" s="178">
        <v>40654</v>
      </c>
      <c r="B89" s="145">
        <v>206.97</v>
      </c>
      <c r="C89" s="143">
        <v>56.9</v>
      </c>
      <c r="D89" s="146">
        <v>104</v>
      </c>
      <c r="E89" s="146">
        <v>21</v>
      </c>
      <c r="F89" s="149">
        <f>-I89</f>
        <v>0</v>
      </c>
      <c r="G89" s="133"/>
    </row>
    <row r="90" spans="1:7" ht="20.25">
      <c r="A90" s="178">
        <v>40655</v>
      </c>
      <c r="B90" s="145">
        <v>137.68</v>
      </c>
      <c r="C90" s="143">
        <v>31.33</v>
      </c>
      <c r="D90" s="146">
        <v>89</v>
      </c>
      <c r="E90" s="146">
        <v>16</v>
      </c>
      <c r="F90" s="146">
        <v>2</v>
      </c>
      <c r="G90" s="133"/>
    </row>
    <row r="91" spans="1:7" ht="20.25">
      <c r="A91" s="178">
        <v>40656</v>
      </c>
      <c r="B91" s="145">
        <v>33.28</v>
      </c>
      <c r="C91" s="143">
        <v>9.65</v>
      </c>
      <c r="D91" s="146">
        <v>78</v>
      </c>
      <c r="E91" s="146">
        <v>1</v>
      </c>
      <c r="F91" s="146">
        <v>2</v>
      </c>
      <c r="G91" s="133" t="s">
        <v>1</v>
      </c>
    </row>
    <row r="92" spans="1:7" ht="20.25">
      <c r="A92" s="178">
        <v>40657</v>
      </c>
      <c r="B92" s="149">
        <f>-G92</f>
        <v>0</v>
      </c>
      <c r="C92" s="149">
        <f>-H92</f>
        <v>0</v>
      </c>
      <c r="D92" s="149">
        <f>-I92</f>
        <v>0</v>
      </c>
      <c r="E92" s="149">
        <f>-J92</f>
        <v>0</v>
      </c>
      <c r="F92" s="149">
        <f>-K92</f>
        <v>0</v>
      </c>
      <c r="G92" s="133"/>
    </row>
    <row r="93" spans="1:7" ht="20.25">
      <c r="A93" s="178">
        <v>40658</v>
      </c>
      <c r="B93" s="145">
        <v>132.05</v>
      </c>
      <c r="C93" s="143">
        <v>1.31</v>
      </c>
      <c r="D93" s="146">
        <v>1</v>
      </c>
      <c r="E93" s="146">
        <v>18</v>
      </c>
      <c r="F93" s="146">
        <v>3</v>
      </c>
      <c r="G93" s="133"/>
    </row>
    <row r="94" spans="1:7" ht="20.25">
      <c r="A94" s="178">
        <v>40659</v>
      </c>
      <c r="B94" s="145">
        <v>184.8</v>
      </c>
      <c r="C94" s="143">
        <v>57.01</v>
      </c>
      <c r="D94" s="146">
        <v>99</v>
      </c>
      <c r="E94" s="146">
        <v>16</v>
      </c>
      <c r="F94" s="149">
        <f>-I94</f>
        <v>0</v>
      </c>
      <c r="G94" s="133"/>
    </row>
    <row r="95" spans="1:7" ht="20.25">
      <c r="A95" s="178">
        <v>40660</v>
      </c>
      <c r="B95" s="145">
        <v>134.07</v>
      </c>
      <c r="C95" s="143">
        <v>29.13</v>
      </c>
      <c r="D95" s="146">
        <v>69</v>
      </c>
      <c r="E95" s="146">
        <v>16</v>
      </c>
      <c r="F95" s="149">
        <f>-I95</f>
        <v>0</v>
      </c>
      <c r="G95" s="133"/>
    </row>
    <row r="96" spans="1:7" ht="20.25">
      <c r="A96" s="178">
        <v>40661</v>
      </c>
      <c r="B96" s="145">
        <v>180.75</v>
      </c>
      <c r="C96" s="143">
        <v>26.5</v>
      </c>
      <c r="D96" s="146">
        <v>65</v>
      </c>
      <c r="E96" s="146">
        <v>23</v>
      </c>
      <c r="F96" s="146">
        <v>1</v>
      </c>
      <c r="G96" s="133"/>
    </row>
    <row r="97" spans="1:7" ht="20.25">
      <c r="A97" s="178">
        <v>40662</v>
      </c>
      <c r="B97" s="145">
        <v>152.24</v>
      </c>
      <c r="C97" s="143">
        <v>42.72</v>
      </c>
      <c r="D97" s="146">
        <v>83</v>
      </c>
      <c r="E97" s="146">
        <v>17</v>
      </c>
      <c r="F97" s="146">
        <v>1</v>
      </c>
      <c r="G97" s="133"/>
    </row>
    <row r="98" spans="1:8" ht="20.25">
      <c r="A98" s="178">
        <v>40663</v>
      </c>
      <c r="B98" s="184">
        <v>67.18</v>
      </c>
      <c r="C98" s="179">
        <v>11.48</v>
      </c>
      <c r="D98" s="183">
        <v>88</v>
      </c>
      <c r="E98" s="183">
        <v>3</v>
      </c>
      <c r="F98" s="183">
        <v>5</v>
      </c>
      <c r="G98" s="133"/>
      <c r="H98" s="36" t="s">
        <v>1</v>
      </c>
    </row>
    <row r="99" spans="1:7" ht="20.25">
      <c r="A99" s="53" t="s">
        <v>36</v>
      </c>
      <c r="B99" s="134">
        <f>SUM(B69:B98)</f>
        <v>3498.9900000000002</v>
      </c>
      <c r="C99" s="135">
        <f>SUM(C69:C98)</f>
        <v>695.0899999999999</v>
      </c>
      <c r="D99" s="136">
        <f>SUM(D69:D98)</f>
        <v>2059</v>
      </c>
      <c r="E99" s="136">
        <f>SUM(E69:E98)</f>
        <v>368</v>
      </c>
      <c r="F99" s="136">
        <f>SUM(F69:F98)</f>
        <v>41</v>
      </c>
      <c r="G99" s="51"/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52" bottom="0.75" header="0.3" footer="0.3"/>
  <pageSetup fitToHeight="2" fitToWidth="1" horizontalDpi="600" verticalDpi="600" orientation="portrait" scale="52" r:id="rId1"/>
  <rowBreaks count="2" manualBreakCount="2">
    <brk id="62" max="255" man="1"/>
    <brk id="63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75" zoomScaleNormal="75" zoomScalePageLayoutView="0" workbookViewId="0" topLeftCell="A15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59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521.57</v>
      </c>
      <c r="F5" s="21">
        <f>E5/E8</f>
        <v>0.1733620070731513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856.72</v>
      </c>
      <c r="F6" s="21">
        <f>E6/E8</f>
        <v>0.2847608158055681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1630.27</v>
      </c>
      <c r="F7" s="21">
        <f>E7/E8</f>
        <v>0.5418771771212806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3008.56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82.93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549.31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73.54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8.35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110.53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105.17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v>0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929.8299999999999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1">
        <v>0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42.12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>
        <v>0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3.99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89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4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51.06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209.73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4.84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0">
        <v>16.98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8.85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240.39999999999998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1170.23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3707.8199999999993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1170.23</v>
      </c>
      <c r="F54" s="38">
        <f>E54/E53</f>
        <v>0.31561132956831783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3008.56</v>
      </c>
      <c r="F55" s="38">
        <f>F53-F54</f>
        <v>0.6843886704316822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1472.31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59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40664</v>
      </c>
      <c r="B69" s="145">
        <v>13.33</v>
      </c>
      <c r="C69" s="142">
        <v>1.92</v>
      </c>
      <c r="D69" s="146">
        <v>74</v>
      </c>
      <c r="E69" s="149">
        <f>-J69</f>
        <v>0</v>
      </c>
      <c r="F69" s="149">
        <f>-K69</f>
        <v>0</v>
      </c>
      <c r="G69" s="133"/>
    </row>
    <row r="70" spans="1:7" ht="20.25">
      <c r="A70" s="178">
        <v>40665</v>
      </c>
      <c r="B70" s="145">
        <v>82.51</v>
      </c>
      <c r="C70" s="143">
        <v>2.7</v>
      </c>
      <c r="D70" s="146"/>
      <c r="E70" s="146">
        <v>16</v>
      </c>
      <c r="F70" s="149">
        <f>-K70</f>
        <v>0</v>
      </c>
      <c r="G70" s="133"/>
    </row>
    <row r="71" spans="1:7" ht="20.25">
      <c r="A71" s="178">
        <v>40666</v>
      </c>
      <c r="B71" s="145">
        <v>254.16</v>
      </c>
      <c r="C71" s="143">
        <v>64.24</v>
      </c>
      <c r="D71" s="146">
        <v>95</v>
      </c>
      <c r="E71" s="146">
        <v>20</v>
      </c>
      <c r="F71" s="146">
        <v>2</v>
      </c>
      <c r="G71" s="133"/>
    </row>
    <row r="72" spans="1:7" ht="20.25">
      <c r="A72" s="178">
        <v>40667</v>
      </c>
      <c r="B72" s="145">
        <v>132.58</v>
      </c>
      <c r="C72" s="143">
        <v>33.68</v>
      </c>
      <c r="D72" s="146">
        <v>86</v>
      </c>
      <c r="E72" s="146">
        <v>12</v>
      </c>
      <c r="F72" s="146">
        <v>1</v>
      </c>
      <c r="G72" s="133"/>
    </row>
    <row r="73" spans="1:7" ht="20.25">
      <c r="A73" s="178">
        <v>40668</v>
      </c>
      <c r="B73" s="145">
        <v>205.23</v>
      </c>
      <c r="C73" s="143">
        <v>21.13</v>
      </c>
      <c r="D73" s="146">
        <v>71</v>
      </c>
      <c r="E73" s="146">
        <v>22</v>
      </c>
      <c r="F73" s="146">
        <v>2</v>
      </c>
      <c r="G73" s="133"/>
    </row>
    <row r="74" spans="1:7" ht="20.25">
      <c r="A74" s="178">
        <v>40669</v>
      </c>
      <c r="B74" s="145">
        <v>136.91</v>
      </c>
      <c r="C74" s="143">
        <v>44.6</v>
      </c>
      <c r="D74" s="146">
        <v>82</v>
      </c>
      <c r="E74" s="146">
        <v>19</v>
      </c>
      <c r="F74" s="146">
        <v>1</v>
      </c>
      <c r="G74" s="133"/>
    </row>
    <row r="75" spans="1:7" ht="20.25">
      <c r="A75" s="178">
        <v>40670</v>
      </c>
      <c r="B75" s="145">
        <v>40.74</v>
      </c>
      <c r="C75" s="143">
        <v>10.08</v>
      </c>
      <c r="D75" s="146">
        <v>86</v>
      </c>
      <c r="E75" s="146">
        <v>2</v>
      </c>
      <c r="F75" s="146">
        <v>1</v>
      </c>
      <c r="G75" s="133"/>
    </row>
    <row r="76" spans="1:7" ht="20.25">
      <c r="A76" s="178">
        <v>40671</v>
      </c>
      <c r="B76" s="145">
        <v>7.16</v>
      </c>
      <c r="C76" s="143">
        <v>1.84</v>
      </c>
      <c r="D76" s="146">
        <v>40</v>
      </c>
      <c r="E76" s="149">
        <f>-J76</f>
        <v>0</v>
      </c>
      <c r="F76" s="149">
        <f>-K76</f>
        <v>0</v>
      </c>
      <c r="G76" s="133"/>
    </row>
    <row r="77" spans="1:7" ht="20.25">
      <c r="A77" s="178">
        <v>40672</v>
      </c>
      <c r="B77" s="145">
        <v>128.89</v>
      </c>
      <c r="C77" s="143">
        <v>15.3</v>
      </c>
      <c r="D77" s="146">
        <v>1</v>
      </c>
      <c r="E77" s="146">
        <v>18</v>
      </c>
      <c r="F77" s="146">
        <v>3</v>
      </c>
      <c r="G77" s="133"/>
    </row>
    <row r="78" spans="1:7" ht="20.25">
      <c r="A78" s="178">
        <v>40673</v>
      </c>
      <c r="B78" s="145">
        <v>136.4</v>
      </c>
      <c r="C78" s="143">
        <v>40.79</v>
      </c>
      <c r="D78" s="146">
        <v>108</v>
      </c>
      <c r="E78" s="146">
        <v>15</v>
      </c>
      <c r="F78" s="149">
        <f>-K78</f>
        <v>0</v>
      </c>
      <c r="G78" s="133"/>
    </row>
    <row r="79" spans="1:7" ht="20.25">
      <c r="A79" s="178">
        <v>40674</v>
      </c>
      <c r="B79" s="145">
        <v>200.25</v>
      </c>
      <c r="C79" s="143">
        <v>59.14</v>
      </c>
      <c r="D79" s="146">
        <v>79</v>
      </c>
      <c r="E79" s="146">
        <v>18</v>
      </c>
      <c r="F79" s="149">
        <f>-K79</f>
        <v>0</v>
      </c>
      <c r="G79" s="133"/>
    </row>
    <row r="80" spans="1:7" ht="20.25">
      <c r="A80" s="178">
        <v>40675</v>
      </c>
      <c r="B80" s="145">
        <v>140.43</v>
      </c>
      <c r="C80" s="143">
        <v>35.37</v>
      </c>
      <c r="D80" s="146">
        <v>78</v>
      </c>
      <c r="E80" s="146">
        <v>18</v>
      </c>
      <c r="F80" s="146">
        <v>1</v>
      </c>
      <c r="G80" s="133"/>
    </row>
    <row r="81" spans="1:7" ht="20.25">
      <c r="A81" s="178">
        <v>40676</v>
      </c>
      <c r="B81" s="145">
        <v>139.95</v>
      </c>
      <c r="C81" s="143">
        <v>38.53</v>
      </c>
      <c r="D81" s="146">
        <v>88</v>
      </c>
      <c r="E81" s="146">
        <v>18</v>
      </c>
      <c r="F81" s="149">
        <f>-K81</f>
        <v>0</v>
      </c>
      <c r="G81" s="133"/>
    </row>
    <row r="82" spans="1:7" ht="20.25">
      <c r="A82" s="178">
        <v>40677</v>
      </c>
      <c r="B82" s="145">
        <v>47.5</v>
      </c>
      <c r="C82" s="143">
        <v>10.16</v>
      </c>
      <c r="D82" s="146">
        <v>86</v>
      </c>
      <c r="E82" s="146">
        <v>3</v>
      </c>
      <c r="F82" s="146">
        <v>1</v>
      </c>
      <c r="G82" s="133"/>
    </row>
    <row r="83" spans="1:7" ht="20.25">
      <c r="A83" s="178">
        <v>40678</v>
      </c>
      <c r="B83" s="145">
        <v>11.08</v>
      </c>
      <c r="C83" s="143">
        <v>1.36</v>
      </c>
      <c r="D83" s="146">
        <v>60</v>
      </c>
      <c r="E83" s="149">
        <f>-J83</f>
        <v>0</v>
      </c>
      <c r="F83" s="149">
        <f>-K83</f>
        <v>0</v>
      </c>
      <c r="G83" s="133"/>
    </row>
    <row r="84" spans="1:7" ht="20.25">
      <c r="A84" s="178">
        <v>40679</v>
      </c>
      <c r="B84" s="145">
        <v>133.75</v>
      </c>
      <c r="C84" s="143">
        <v>12.52</v>
      </c>
      <c r="D84" s="146">
        <v>1</v>
      </c>
      <c r="E84" s="146">
        <v>17</v>
      </c>
      <c r="F84" s="146">
        <v>1</v>
      </c>
      <c r="G84" s="133"/>
    </row>
    <row r="85" spans="1:7" ht="20.25">
      <c r="A85" s="178">
        <v>40680</v>
      </c>
      <c r="B85" s="145">
        <v>138.61</v>
      </c>
      <c r="C85" s="143">
        <v>40.69</v>
      </c>
      <c r="D85" s="146">
        <v>83</v>
      </c>
      <c r="E85" s="146">
        <v>15</v>
      </c>
      <c r="F85" s="149">
        <f>-K85</f>
        <v>0</v>
      </c>
      <c r="G85" s="133"/>
    </row>
    <row r="86" spans="1:7" ht="20.25">
      <c r="A86" s="178">
        <v>40681</v>
      </c>
      <c r="B86" s="145">
        <v>175.68</v>
      </c>
      <c r="C86" s="143">
        <v>31.24</v>
      </c>
      <c r="D86" s="146">
        <v>87</v>
      </c>
      <c r="E86" s="146">
        <v>13</v>
      </c>
      <c r="F86" s="149">
        <f>-K86</f>
        <v>0</v>
      </c>
      <c r="G86" s="133"/>
    </row>
    <row r="87" spans="1:7" ht="20.25">
      <c r="A87" s="178">
        <v>40682</v>
      </c>
      <c r="B87" s="145">
        <v>215.54</v>
      </c>
      <c r="C87" s="143">
        <v>31.27</v>
      </c>
      <c r="D87" s="146">
        <v>78</v>
      </c>
      <c r="E87" s="146">
        <v>16</v>
      </c>
      <c r="F87" s="146">
        <v>8</v>
      </c>
      <c r="G87" s="133"/>
    </row>
    <row r="88" spans="1:7" ht="20.25">
      <c r="A88" s="178">
        <v>40683</v>
      </c>
      <c r="B88" s="145">
        <v>156.2</v>
      </c>
      <c r="C88" s="143">
        <v>39.11</v>
      </c>
      <c r="D88" s="146">
        <v>83</v>
      </c>
      <c r="E88" s="146">
        <v>14</v>
      </c>
      <c r="F88" s="146">
        <v>3</v>
      </c>
      <c r="G88" s="133"/>
    </row>
    <row r="89" spans="1:7" ht="20.25">
      <c r="A89" s="178">
        <v>40684</v>
      </c>
      <c r="B89" s="145">
        <v>62.44</v>
      </c>
      <c r="C89" s="143">
        <v>9.04</v>
      </c>
      <c r="D89" s="146">
        <v>80</v>
      </c>
      <c r="E89" s="146">
        <v>3</v>
      </c>
      <c r="F89" s="146">
        <v>1</v>
      </c>
      <c r="G89" s="133"/>
    </row>
    <row r="90" spans="1:7" ht="20.25">
      <c r="A90" s="178">
        <v>40685</v>
      </c>
      <c r="B90" s="145">
        <v>12.24</v>
      </c>
      <c r="C90" s="143">
        <v>3.13</v>
      </c>
      <c r="D90" s="146">
        <v>64</v>
      </c>
      <c r="E90" s="149">
        <f>-J90</f>
        <v>0</v>
      </c>
      <c r="F90" s="149">
        <f>-K90</f>
        <v>0</v>
      </c>
      <c r="G90" s="133"/>
    </row>
    <row r="91" spans="1:7" ht="20.25">
      <c r="A91" s="178">
        <v>40686</v>
      </c>
      <c r="B91" s="145">
        <v>128.43</v>
      </c>
      <c r="C91" s="143">
        <v>12.39</v>
      </c>
      <c r="D91" s="149">
        <f>-I91</f>
        <v>0</v>
      </c>
      <c r="E91" s="146">
        <v>24</v>
      </c>
      <c r="F91" s="149">
        <f>-K91</f>
        <v>0</v>
      </c>
      <c r="G91" s="133" t="s">
        <v>1</v>
      </c>
    </row>
    <row r="92" spans="1:7" ht="20.25">
      <c r="A92" s="178">
        <v>40687</v>
      </c>
      <c r="B92" s="145">
        <v>279.85</v>
      </c>
      <c r="C92" s="143">
        <v>116.65</v>
      </c>
      <c r="D92" s="146">
        <v>123</v>
      </c>
      <c r="E92" s="146">
        <v>16</v>
      </c>
      <c r="F92" s="146">
        <v>1</v>
      </c>
      <c r="G92" s="133"/>
    </row>
    <row r="93" spans="1:7" ht="20.25">
      <c r="A93" s="178">
        <v>40688</v>
      </c>
      <c r="B93" s="145">
        <v>159.05</v>
      </c>
      <c r="C93" s="143">
        <v>58.55</v>
      </c>
      <c r="D93" s="146">
        <v>76</v>
      </c>
      <c r="E93" s="146">
        <v>17</v>
      </c>
      <c r="F93" s="149">
        <f>-K93</f>
        <v>0</v>
      </c>
      <c r="G93" s="133"/>
    </row>
    <row r="94" spans="1:7" ht="20.25">
      <c r="A94" s="178">
        <v>40689</v>
      </c>
      <c r="B94" s="145">
        <v>186.89</v>
      </c>
      <c r="C94" s="143">
        <v>33.77</v>
      </c>
      <c r="D94" s="146">
        <v>88</v>
      </c>
      <c r="E94" s="146">
        <v>22</v>
      </c>
      <c r="F94" s="146">
        <v>1</v>
      </c>
      <c r="G94" s="133"/>
    </row>
    <row r="95" spans="1:7" ht="20.25">
      <c r="A95" s="178">
        <v>40690</v>
      </c>
      <c r="B95" s="145">
        <v>173.41</v>
      </c>
      <c r="C95" s="143">
        <v>34.91</v>
      </c>
      <c r="D95" s="146">
        <v>101</v>
      </c>
      <c r="E95" s="146">
        <v>19</v>
      </c>
      <c r="F95" s="146">
        <v>1</v>
      </c>
      <c r="G95" s="133"/>
    </row>
    <row r="96" spans="1:7" ht="20.25">
      <c r="A96" s="178">
        <v>40691</v>
      </c>
      <c r="B96" s="145">
        <v>67.85</v>
      </c>
      <c r="C96" s="143">
        <v>12.25</v>
      </c>
      <c r="D96" s="146">
        <v>75</v>
      </c>
      <c r="E96" s="146">
        <v>3</v>
      </c>
      <c r="F96" s="146">
        <v>1</v>
      </c>
      <c r="G96" s="133"/>
    </row>
    <row r="97" spans="1:7" ht="20.25">
      <c r="A97" s="178">
        <v>40692</v>
      </c>
      <c r="B97" s="145">
        <v>12.61</v>
      </c>
      <c r="C97" s="143">
        <v>5.6</v>
      </c>
      <c r="D97" s="146">
        <v>68</v>
      </c>
      <c r="E97" s="149">
        <f>-J97</f>
        <v>0</v>
      </c>
      <c r="F97" s="149">
        <f>-K97</f>
        <v>0</v>
      </c>
      <c r="G97" s="133"/>
    </row>
    <row r="98" spans="1:8" ht="20.25">
      <c r="A98" s="178">
        <v>40693</v>
      </c>
      <c r="B98" s="145">
        <v>53.9</v>
      </c>
      <c r="C98" s="188">
        <v>0</v>
      </c>
      <c r="D98" s="149">
        <f>-I98</f>
        <v>0</v>
      </c>
      <c r="E98" s="146">
        <v>6</v>
      </c>
      <c r="F98" s="149">
        <f>-K98</f>
        <v>0</v>
      </c>
      <c r="G98" s="133"/>
      <c r="H98" s="36" t="s">
        <v>1</v>
      </c>
    </row>
    <row r="99" spans="1:7" ht="20.25">
      <c r="A99" s="178">
        <v>40694</v>
      </c>
      <c r="B99" s="184">
        <v>74.25</v>
      </c>
      <c r="C99" s="179">
        <v>34.76</v>
      </c>
      <c r="D99" s="183">
        <v>88</v>
      </c>
      <c r="E99" s="183">
        <v>9</v>
      </c>
      <c r="F99" s="183">
        <v>3</v>
      </c>
      <c r="G99" s="133"/>
    </row>
    <row r="100" spans="1:7" ht="20.25">
      <c r="A100" s="53" t="s">
        <v>36</v>
      </c>
      <c r="B100" s="134">
        <f>SUM(B69:B99)</f>
        <v>3707.8199999999993</v>
      </c>
      <c r="C100" s="135">
        <f>SUM(C69:C98)</f>
        <v>821.9599999999999</v>
      </c>
      <c r="D100" s="136">
        <f>SUM(D69:D98)</f>
        <v>2041</v>
      </c>
      <c r="E100" s="136">
        <f>SUM(E69:E98)</f>
        <v>366</v>
      </c>
      <c r="F100" s="136">
        <f>SUM(F69:F99)</f>
        <v>32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7" right="0.7" top="0.5" bottom="0.5" header="0.3" footer="0.3"/>
  <pageSetup fitToHeight="1" fitToWidth="1" horizontalDpi="600" verticalDpi="600" orientation="portrait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5" zoomScaleNormal="75" zoomScalePageLayoutView="0" workbookViewId="0" topLeftCell="A22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60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979.09</v>
      </c>
      <c r="F5" s="21">
        <f>E5/E8</f>
        <v>0.2859951218799749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685.32</v>
      </c>
      <c r="F6" s="21">
        <f>E6/E8</f>
        <v>0.20018402488717524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1759.04</v>
      </c>
      <c r="F7" s="21">
        <f>E7/E8</f>
        <v>0.5138208532328499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3423.45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105.78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579.34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81.8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10.13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151.89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38.46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f>SUM(E12:E18)</f>
        <v>967.4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>
        <v>8.07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1942.87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2">
        <v>6.95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97">
        <v>7.89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196">
        <v>15.12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97">
        <v>3.28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95">
        <v>0.2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1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91">
        <v>0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92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3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33.440000000000005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201.24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13.26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38.46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8.07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261.03000000000003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2203.9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4105.95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2203.9</v>
      </c>
      <c r="F54" s="38">
        <f>E54/E53</f>
        <v>0.5367576322166613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3423.45</v>
      </c>
      <c r="F55" s="38">
        <f>F53-F54</f>
        <v>0.4632423677833387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1492.07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60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40695</v>
      </c>
      <c r="B69" s="145">
        <v>182.17</v>
      </c>
      <c r="C69" s="142">
        <v>22.9</v>
      </c>
      <c r="D69" s="146">
        <v>62</v>
      </c>
      <c r="E69" s="146">
        <v>15</v>
      </c>
      <c r="F69" s="146">
        <v>3</v>
      </c>
      <c r="G69" s="133"/>
    </row>
    <row r="70" spans="1:7" ht="20.25">
      <c r="A70" s="178">
        <v>40696</v>
      </c>
      <c r="B70" s="145">
        <v>200.24</v>
      </c>
      <c r="C70" s="143">
        <v>26.89</v>
      </c>
      <c r="D70" s="146">
        <v>102</v>
      </c>
      <c r="E70" s="146">
        <v>16</v>
      </c>
      <c r="F70" s="149">
        <f>-K70</f>
        <v>0</v>
      </c>
      <c r="G70" s="133"/>
    </row>
    <row r="71" spans="1:7" ht="20.25">
      <c r="A71" s="178">
        <v>40697</v>
      </c>
      <c r="B71" s="145">
        <v>215.46</v>
      </c>
      <c r="C71" s="143">
        <v>40.71</v>
      </c>
      <c r="D71" s="146">
        <v>93</v>
      </c>
      <c r="E71" s="146">
        <v>33</v>
      </c>
      <c r="F71" s="149">
        <f>-K71</f>
        <v>0</v>
      </c>
      <c r="G71" s="133"/>
    </row>
    <row r="72" spans="1:7" ht="20.25">
      <c r="A72" s="178">
        <v>40698</v>
      </c>
      <c r="B72" s="145">
        <v>36.67</v>
      </c>
      <c r="C72" s="143">
        <v>4.24</v>
      </c>
      <c r="D72" s="146">
        <v>30</v>
      </c>
      <c r="E72" s="146">
        <v>3</v>
      </c>
      <c r="F72" s="149">
        <f>-K72</f>
        <v>0</v>
      </c>
      <c r="G72" s="133"/>
    </row>
    <row r="73" spans="1:7" ht="20.25">
      <c r="A73" s="178">
        <v>40699</v>
      </c>
      <c r="B73" s="145">
        <v>5.69</v>
      </c>
      <c r="C73" s="143">
        <v>1.04</v>
      </c>
      <c r="D73" s="146">
        <v>37</v>
      </c>
      <c r="E73" s="149">
        <f>-J73</f>
        <v>0</v>
      </c>
      <c r="F73" s="149">
        <f>-K73</f>
        <v>0</v>
      </c>
      <c r="G73" s="133"/>
    </row>
    <row r="74" spans="1:7" ht="20.25">
      <c r="A74" s="178">
        <v>40700</v>
      </c>
      <c r="B74" s="145">
        <v>147.66</v>
      </c>
      <c r="C74" s="143">
        <v>17.73</v>
      </c>
      <c r="D74" s="146">
        <v>1</v>
      </c>
      <c r="E74" s="146">
        <v>18</v>
      </c>
      <c r="F74" s="146">
        <v>2</v>
      </c>
      <c r="G74" s="133"/>
    </row>
    <row r="75" spans="1:7" ht="20.25">
      <c r="A75" s="178">
        <v>40701</v>
      </c>
      <c r="B75" s="145">
        <v>123.67</v>
      </c>
      <c r="C75" s="143">
        <v>26.05</v>
      </c>
      <c r="D75" s="146">
        <v>78</v>
      </c>
      <c r="E75" s="146">
        <v>16</v>
      </c>
      <c r="F75" s="149">
        <f>-K75</f>
        <v>0</v>
      </c>
      <c r="G75" s="133"/>
    </row>
    <row r="76" spans="1:7" ht="20.25">
      <c r="A76" s="178">
        <v>40702</v>
      </c>
      <c r="B76" s="145">
        <v>184.84</v>
      </c>
      <c r="C76" s="143">
        <v>21.32</v>
      </c>
      <c r="D76" s="146">
        <v>77</v>
      </c>
      <c r="E76" s="146">
        <v>14</v>
      </c>
      <c r="F76" s="149">
        <f>-K76</f>
        <v>0</v>
      </c>
      <c r="G76" s="133"/>
    </row>
    <row r="77" spans="1:7" ht="20.25">
      <c r="A77" s="178">
        <v>40703</v>
      </c>
      <c r="B77" s="145">
        <v>180.63</v>
      </c>
      <c r="C77" s="143">
        <v>18.7</v>
      </c>
      <c r="D77" s="146">
        <v>94</v>
      </c>
      <c r="E77" s="146">
        <v>17</v>
      </c>
      <c r="F77" s="149">
        <f>-K77</f>
        <v>0</v>
      </c>
      <c r="G77" s="133"/>
    </row>
    <row r="78" spans="1:7" ht="20.25">
      <c r="A78" s="178">
        <v>40704</v>
      </c>
      <c r="B78" s="145">
        <v>169.93</v>
      </c>
      <c r="C78" s="143">
        <v>42.05</v>
      </c>
      <c r="D78" s="146">
        <v>76</v>
      </c>
      <c r="E78" s="146">
        <v>17</v>
      </c>
      <c r="F78" s="146">
        <v>2</v>
      </c>
      <c r="G78" s="133"/>
    </row>
    <row r="79" spans="1:7" ht="20.25">
      <c r="A79" s="178">
        <v>40705</v>
      </c>
      <c r="B79" s="145">
        <v>56.25</v>
      </c>
      <c r="C79" s="143">
        <v>11.2</v>
      </c>
      <c r="D79" s="146">
        <v>83</v>
      </c>
      <c r="E79" s="146">
        <v>3</v>
      </c>
      <c r="F79" s="146">
        <v>1</v>
      </c>
      <c r="G79" s="133"/>
    </row>
    <row r="80" spans="1:7" ht="20.25">
      <c r="A80" s="178">
        <v>40706</v>
      </c>
      <c r="B80" s="145">
        <v>14.8</v>
      </c>
      <c r="C80" s="143">
        <v>2.96</v>
      </c>
      <c r="D80" s="146">
        <v>77</v>
      </c>
      <c r="E80" s="149">
        <f>-J80</f>
        <v>0</v>
      </c>
      <c r="F80" s="149">
        <f>-K80</f>
        <v>0</v>
      </c>
      <c r="G80" s="133"/>
    </row>
    <row r="81" spans="1:7" ht="20.25">
      <c r="A81" s="178">
        <v>40707</v>
      </c>
      <c r="B81" s="145">
        <v>136.16</v>
      </c>
      <c r="C81" s="143">
        <v>11.86</v>
      </c>
      <c r="D81" s="146">
        <v>1</v>
      </c>
      <c r="E81" s="146">
        <v>18</v>
      </c>
      <c r="F81" s="146">
        <v>1</v>
      </c>
      <c r="G81" s="133"/>
    </row>
    <row r="82" spans="1:7" ht="20.25">
      <c r="A82" s="178">
        <v>40708</v>
      </c>
      <c r="B82" s="145">
        <v>167.4</v>
      </c>
      <c r="C82" s="143">
        <v>51.76</v>
      </c>
      <c r="D82" s="146">
        <v>112</v>
      </c>
      <c r="E82" s="146">
        <v>17</v>
      </c>
      <c r="F82" s="149">
        <f>-K82</f>
        <v>0</v>
      </c>
      <c r="G82" s="133"/>
    </row>
    <row r="83" spans="1:7" ht="20.25">
      <c r="A83" s="178">
        <v>40709</v>
      </c>
      <c r="B83" s="145">
        <v>171.26</v>
      </c>
      <c r="C83" s="143">
        <v>34.17</v>
      </c>
      <c r="D83" s="146">
        <v>84</v>
      </c>
      <c r="E83" s="146">
        <v>18</v>
      </c>
      <c r="F83" s="146">
        <v>1</v>
      </c>
      <c r="G83" s="133"/>
    </row>
    <row r="84" spans="1:7" ht="20.25">
      <c r="A84" s="178">
        <v>40710</v>
      </c>
      <c r="B84" s="145">
        <v>193.54</v>
      </c>
      <c r="C84" s="143">
        <v>32.07</v>
      </c>
      <c r="D84" s="146">
        <v>76</v>
      </c>
      <c r="E84" s="146">
        <v>22</v>
      </c>
      <c r="F84" s="149">
        <f>-K84</f>
        <v>0</v>
      </c>
      <c r="G84" s="133"/>
    </row>
    <row r="85" spans="1:7" ht="20.25">
      <c r="A85" s="178">
        <v>40711</v>
      </c>
      <c r="B85" s="145">
        <v>157.24</v>
      </c>
      <c r="C85" s="143">
        <v>31.12</v>
      </c>
      <c r="D85" s="146">
        <v>92</v>
      </c>
      <c r="E85" s="146">
        <v>15</v>
      </c>
      <c r="F85" s="146">
        <v>2</v>
      </c>
      <c r="G85" s="133"/>
    </row>
    <row r="86" spans="1:7" ht="20.25">
      <c r="A86" s="178">
        <v>40712</v>
      </c>
      <c r="B86" s="145">
        <v>60.24</v>
      </c>
      <c r="C86" s="143">
        <v>8.96</v>
      </c>
      <c r="D86" s="146">
        <v>69</v>
      </c>
      <c r="E86" s="146">
        <v>2</v>
      </c>
      <c r="F86" s="146">
        <v>1</v>
      </c>
      <c r="G86" s="133"/>
    </row>
    <row r="87" spans="1:7" ht="20.25">
      <c r="A87" s="178">
        <v>40713</v>
      </c>
      <c r="B87" s="145">
        <v>12.46</v>
      </c>
      <c r="C87" s="143">
        <v>5.52</v>
      </c>
      <c r="D87" s="146">
        <v>61</v>
      </c>
      <c r="E87" s="149">
        <f>-J87</f>
        <v>0</v>
      </c>
      <c r="F87" s="149">
        <f>-K87</f>
        <v>0</v>
      </c>
      <c r="G87" s="133"/>
    </row>
    <row r="88" spans="1:7" ht="20.25">
      <c r="A88" s="178">
        <v>40714</v>
      </c>
      <c r="B88" s="145">
        <v>143.82</v>
      </c>
      <c r="C88" s="143">
        <v>12.34</v>
      </c>
      <c r="D88" s="146">
        <v>1</v>
      </c>
      <c r="E88" s="146">
        <v>22</v>
      </c>
      <c r="F88" s="149">
        <f>-K88</f>
        <v>0</v>
      </c>
      <c r="G88" s="133"/>
    </row>
    <row r="89" spans="1:7" ht="20.25">
      <c r="A89" s="178">
        <v>40715</v>
      </c>
      <c r="B89" s="145">
        <v>169.05</v>
      </c>
      <c r="C89" s="143">
        <v>63.51</v>
      </c>
      <c r="D89" s="146">
        <v>95</v>
      </c>
      <c r="E89" s="146">
        <v>17</v>
      </c>
      <c r="F89" s="149">
        <f>-K89</f>
        <v>0</v>
      </c>
      <c r="G89" s="133"/>
    </row>
    <row r="90" spans="1:7" ht="20.25">
      <c r="A90" s="178">
        <v>40716</v>
      </c>
      <c r="B90" s="145">
        <v>172.83</v>
      </c>
      <c r="C90" s="143">
        <v>21.65</v>
      </c>
      <c r="D90" s="146">
        <v>87</v>
      </c>
      <c r="E90" s="146">
        <v>13</v>
      </c>
      <c r="F90" s="146">
        <v>3</v>
      </c>
      <c r="G90" s="133"/>
    </row>
    <row r="91" spans="1:7" ht="20.25">
      <c r="A91" s="178">
        <v>40717</v>
      </c>
      <c r="B91" s="145">
        <v>155.77</v>
      </c>
      <c r="C91" s="143">
        <v>17.57</v>
      </c>
      <c r="D91" s="146">
        <v>65</v>
      </c>
      <c r="E91" s="146">
        <v>19</v>
      </c>
      <c r="F91" s="149">
        <f>-K91</f>
        <v>0</v>
      </c>
      <c r="G91" s="133" t="s">
        <v>1</v>
      </c>
    </row>
    <row r="92" spans="1:7" ht="20.25">
      <c r="A92" s="178">
        <v>40718</v>
      </c>
      <c r="B92" s="145">
        <v>438.51</v>
      </c>
      <c r="C92" s="143">
        <v>32.04</v>
      </c>
      <c r="D92" s="146">
        <v>89</v>
      </c>
      <c r="E92" s="146">
        <v>13</v>
      </c>
      <c r="F92" s="146">
        <v>3</v>
      </c>
      <c r="G92" s="133"/>
    </row>
    <row r="93" spans="1:7" ht="20.25">
      <c r="A93" s="178">
        <v>40719</v>
      </c>
      <c r="B93" s="145">
        <v>54.09</v>
      </c>
      <c r="C93" s="143">
        <v>10.72</v>
      </c>
      <c r="D93" s="146">
        <v>80</v>
      </c>
      <c r="E93" s="146">
        <v>2</v>
      </c>
      <c r="F93" s="146">
        <v>1</v>
      </c>
      <c r="G93" s="133"/>
    </row>
    <row r="94" spans="1:7" ht="20.25">
      <c r="A94" s="178">
        <v>40720</v>
      </c>
      <c r="B94" s="145">
        <v>19.2</v>
      </c>
      <c r="C94" s="143">
        <v>8.08</v>
      </c>
      <c r="D94" s="146">
        <v>81</v>
      </c>
      <c r="E94" s="149">
        <f>-J94</f>
        <v>0</v>
      </c>
      <c r="F94" s="149">
        <f>-K94</f>
        <v>0</v>
      </c>
      <c r="G94" s="133"/>
    </row>
    <row r="95" spans="1:7" ht="20.25">
      <c r="A95" s="178">
        <v>40721</v>
      </c>
      <c r="B95" s="145">
        <v>115.14</v>
      </c>
      <c r="C95" s="143">
        <v>22.94</v>
      </c>
      <c r="D95" s="149">
        <f>-I95</f>
        <v>0</v>
      </c>
      <c r="E95" s="146">
        <v>20</v>
      </c>
      <c r="F95" s="146">
        <v>2</v>
      </c>
      <c r="G95" s="133"/>
    </row>
    <row r="96" spans="1:7" ht="20.25">
      <c r="A96" s="178">
        <v>40722</v>
      </c>
      <c r="B96" s="145">
        <v>127.88</v>
      </c>
      <c r="C96" s="143">
        <v>39.11</v>
      </c>
      <c r="D96" s="146">
        <v>83</v>
      </c>
      <c r="E96" s="146">
        <v>16</v>
      </c>
      <c r="F96" s="149">
        <f>-K96</f>
        <v>0</v>
      </c>
      <c r="G96" s="133"/>
    </row>
    <row r="97" spans="1:7" ht="20.25">
      <c r="A97" s="178">
        <v>40723</v>
      </c>
      <c r="B97" s="145">
        <v>157.84</v>
      </c>
      <c r="C97" s="143">
        <v>23</v>
      </c>
      <c r="D97" s="146">
        <v>103</v>
      </c>
      <c r="E97" s="146">
        <v>13</v>
      </c>
      <c r="F97" s="146">
        <v>3</v>
      </c>
      <c r="G97" s="133"/>
    </row>
    <row r="98" spans="1:8" ht="20.25">
      <c r="A98" s="178">
        <v>40724</v>
      </c>
      <c r="B98" s="184">
        <v>135.51</v>
      </c>
      <c r="C98" s="179">
        <v>23.21</v>
      </c>
      <c r="D98" s="183">
        <v>114</v>
      </c>
      <c r="E98" s="183">
        <v>18</v>
      </c>
      <c r="F98" s="183">
        <v>4</v>
      </c>
      <c r="G98" s="133"/>
      <c r="H98" s="36" t="s">
        <v>1</v>
      </c>
    </row>
    <row r="99" spans="1:7" ht="20.25">
      <c r="A99" s="53" t="s">
        <v>36</v>
      </c>
      <c r="B99" s="134">
        <f>SUM(B69:B98)</f>
        <v>4105.95</v>
      </c>
      <c r="C99" s="135">
        <f>SUM(C69:C98)</f>
        <v>685.4200000000001</v>
      </c>
      <c r="D99" s="136">
        <f>SUM(D69:D98)</f>
        <v>2103</v>
      </c>
      <c r="E99" s="136">
        <f>SUM(E69:E98)</f>
        <v>397</v>
      </c>
      <c r="F99" s="136">
        <f>SUM(F69:F98)</f>
        <v>29</v>
      </c>
      <c r="G99" s="51"/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8">
      <selection activeCell="E7" sqref="E7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61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297.96</v>
      </c>
      <c r="F5" s="21">
        <f>E5/E8</f>
        <v>0.11452511819195142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751.32</v>
      </c>
      <c r="F6" s="21">
        <f>E6/E8</f>
        <v>0.28878041280701083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1552.42</v>
      </c>
      <c r="F7" s="21">
        <f>E7/E8</f>
        <v>0.5966944690010378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2601.7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58.17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633.88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76.66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9.82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171.17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99.68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4.65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1054.03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20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2">
        <v>6.95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97">
        <v>2.95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196">
        <v>47.52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97">
        <v>2.23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203">
        <v>0.25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20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200">
        <v>3.81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92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3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63.71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197.09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6.05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8.79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8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211.93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1265.96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3233.7799999999997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1265.96</v>
      </c>
      <c r="F54" s="38">
        <f>E54/E53</f>
        <v>0.3914799398845933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2601.7</v>
      </c>
      <c r="F55" s="38">
        <f>F53-F54</f>
        <v>0.6085200601154067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1561.76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61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40725</v>
      </c>
      <c r="B69" s="145">
        <v>-66.4</v>
      </c>
      <c r="C69" s="142">
        <v>48.21</v>
      </c>
      <c r="D69" s="146">
        <v>99</v>
      </c>
      <c r="E69" s="146">
        <v>16</v>
      </c>
      <c r="F69" s="146">
        <v>3</v>
      </c>
      <c r="G69" s="133"/>
    </row>
    <row r="70" spans="1:7" ht="20.25">
      <c r="A70" s="178">
        <v>40726</v>
      </c>
      <c r="B70" s="145">
        <v>73.48</v>
      </c>
      <c r="C70" s="143">
        <v>14.67</v>
      </c>
      <c r="D70" s="146">
        <v>82</v>
      </c>
      <c r="E70" s="146">
        <v>3</v>
      </c>
      <c r="F70" s="146">
        <v>1</v>
      </c>
      <c r="G70" s="133"/>
    </row>
    <row r="71" spans="1:7" ht="20.25">
      <c r="A71" s="178">
        <v>40727</v>
      </c>
      <c r="B71" s="145">
        <v>7.57</v>
      </c>
      <c r="C71" s="143">
        <v>2.24</v>
      </c>
      <c r="D71" s="146">
        <v>48</v>
      </c>
      <c r="E71" s="149">
        <f>-J71</f>
        <v>0</v>
      </c>
      <c r="F71" s="149">
        <f>-K71</f>
        <v>0</v>
      </c>
      <c r="G71" s="133"/>
    </row>
    <row r="72" spans="1:7" ht="20.25">
      <c r="A72" s="178">
        <v>40728</v>
      </c>
      <c r="B72" s="145">
        <v>45.17</v>
      </c>
      <c r="C72" s="143">
        <v>0</v>
      </c>
      <c r="D72" s="149">
        <f>-I72</f>
        <v>0</v>
      </c>
      <c r="E72" s="146">
        <v>5</v>
      </c>
      <c r="F72" s="149">
        <f>-K72</f>
        <v>0</v>
      </c>
      <c r="G72" s="133"/>
    </row>
    <row r="73" spans="1:7" ht="20.25">
      <c r="A73" s="178">
        <v>40729</v>
      </c>
      <c r="B73" s="145">
        <v>130.85</v>
      </c>
      <c r="C73" s="143">
        <v>31.77</v>
      </c>
      <c r="D73" s="146">
        <v>70</v>
      </c>
      <c r="E73" s="146">
        <v>17</v>
      </c>
      <c r="F73" s="146">
        <v>1</v>
      </c>
      <c r="G73" s="133"/>
    </row>
    <row r="74" spans="1:7" ht="20.25">
      <c r="A74" s="178">
        <v>40730</v>
      </c>
      <c r="B74" s="145">
        <v>165.53</v>
      </c>
      <c r="C74" s="143">
        <v>30.72</v>
      </c>
      <c r="D74" s="146">
        <v>77</v>
      </c>
      <c r="E74" s="146">
        <v>15</v>
      </c>
      <c r="F74" s="146">
        <v>3</v>
      </c>
      <c r="G74" s="133"/>
    </row>
    <row r="75" spans="1:7" ht="20.25">
      <c r="A75" s="178">
        <v>40731</v>
      </c>
      <c r="B75" s="145">
        <v>158.77</v>
      </c>
      <c r="C75" s="143">
        <v>38.17</v>
      </c>
      <c r="D75" s="146">
        <v>85</v>
      </c>
      <c r="E75" s="146">
        <v>19</v>
      </c>
      <c r="F75" s="146">
        <v>3</v>
      </c>
      <c r="G75" s="133"/>
    </row>
    <row r="76" spans="1:7" ht="20.25">
      <c r="A76" s="178">
        <v>40732</v>
      </c>
      <c r="B76" s="145">
        <v>205.62</v>
      </c>
      <c r="C76" s="143">
        <v>56.15</v>
      </c>
      <c r="D76" s="146">
        <v>93</v>
      </c>
      <c r="E76" s="146">
        <v>32</v>
      </c>
      <c r="F76" s="146">
        <v>4</v>
      </c>
      <c r="G76" s="133"/>
    </row>
    <row r="77" spans="1:7" ht="20.25">
      <c r="A77" s="178">
        <v>40733</v>
      </c>
      <c r="B77" s="145">
        <v>68.68</v>
      </c>
      <c r="C77" s="143">
        <v>21.15</v>
      </c>
      <c r="D77" s="146">
        <v>76</v>
      </c>
      <c r="E77" s="146">
        <v>4</v>
      </c>
      <c r="F77" s="146">
        <v>1</v>
      </c>
      <c r="G77" s="133"/>
    </row>
    <row r="78" spans="1:7" ht="20.25">
      <c r="A78" s="178">
        <v>40734</v>
      </c>
      <c r="B78" s="145">
        <v>15.22</v>
      </c>
      <c r="C78" s="143">
        <v>7.84</v>
      </c>
      <c r="D78" s="146">
        <v>67</v>
      </c>
      <c r="E78" s="149">
        <f>-K78</f>
        <v>0</v>
      </c>
      <c r="F78" s="149">
        <f>-L78</f>
        <v>0</v>
      </c>
      <c r="G78" s="133"/>
    </row>
    <row r="79" spans="1:7" ht="20.25">
      <c r="A79" s="178">
        <v>40735</v>
      </c>
      <c r="B79" s="145">
        <v>131.89</v>
      </c>
      <c r="C79" s="143">
        <v>9.18</v>
      </c>
      <c r="D79" s="146">
        <v>1</v>
      </c>
      <c r="E79" s="146">
        <v>20</v>
      </c>
      <c r="F79" s="146">
        <v>1</v>
      </c>
      <c r="G79" s="133"/>
    </row>
    <row r="80" spans="1:7" ht="20.25">
      <c r="A80" s="178">
        <v>40736</v>
      </c>
      <c r="B80" s="145">
        <v>174.05</v>
      </c>
      <c r="C80" s="143">
        <v>57.76</v>
      </c>
      <c r="D80" s="146">
        <v>126</v>
      </c>
      <c r="E80" s="146">
        <v>15</v>
      </c>
      <c r="F80" s="146">
        <v>1</v>
      </c>
      <c r="G80" s="133"/>
    </row>
    <row r="81" spans="1:7" ht="20.25">
      <c r="A81" s="178">
        <v>40737</v>
      </c>
      <c r="B81" s="145">
        <v>145.97</v>
      </c>
      <c r="C81" s="143">
        <v>34.24</v>
      </c>
      <c r="D81" s="146">
        <v>103</v>
      </c>
      <c r="E81" s="146">
        <v>18</v>
      </c>
      <c r="F81" s="149">
        <f>-K81</f>
        <v>0</v>
      </c>
      <c r="G81" s="133"/>
    </row>
    <row r="82" spans="1:7" ht="20.25">
      <c r="A82" s="178">
        <v>40738</v>
      </c>
      <c r="B82" s="145">
        <v>197.19</v>
      </c>
      <c r="C82" s="143">
        <v>42.88</v>
      </c>
      <c r="D82" s="146">
        <v>86</v>
      </c>
      <c r="E82" s="146">
        <v>19</v>
      </c>
      <c r="F82" s="146">
        <v>3</v>
      </c>
      <c r="G82" s="133"/>
    </row>
    <row r="83" spans="1:7" ht="20.25">
      <c r="A83" s="178">
        <v>40739</v>
      </c>
      <c r="B83" s="145">
        <v>141.76</v>
      </c>
      <c r="C83" s="143">
        <v>24.41</v>
      </c>
      <c r="D83" s="146">
        <v>86</v>
      </c>
      <c r="E83" s="146">
        <v>17</v>
      </c>
      <c r="F83" s="146">
        <v>2</v>
      </c>
      <c r="G83" s="133"/>
    </row>
    <row r="84" spans="1:7" ht="20.25">
      <c r="A84" s="178">
        <v>40740</v>
      </c>
      <c r="B84" s="145">
        <v>46.08</v>
      </c>
      <c r="C84" s="143">
        <v>7.04</v>
      </c>
      <c r="D84" s="146">
        <v>73</v>
      </c>
      <c r="E84" s="146">
        <v>2</v>
      </c>
      <c r="F84" s="146">
        <v>2</v>
      </c>
      <c r="G84" s="133"/>
    </row>
    <row r="85" spans="1:7" ht="20.25">
      <c r="A85" s="178">
        <v>40741</v>
      </c>
      <c r="B85" s="145">
        <v>20.53</v>
      </c>
      <c r="C85" s="143">
        <v>8.61</v>
      </c>
      <c r="D85" s="146">
        <v>93</v>
      </c>
      <c r="E85" s="146"/>
      <c r="F85" s="149">
        <f>-K85</f>
        <v>0</v>
      </c>
      <c r="G85" s="133"/>
    </row>
    <row r="86" spans="1:7" ht="20.25">
      <c r="A86" s="178">
        <v>40742</v>
      </c>
      <c r="B86" s="145">
        <v>114.13</v>
      </c>
      <c r="C86" s="143">
        <v>11.26</v>
      </c>
      <c r="D86" s="149">
        <f>-I86</f>
        <v>0</v>
      </c>
      <c r="E86" s="146">
        <v>18</v>
      </c>
      <c r="F86" s="149">
        <f>-K86</f>
        <v>0</v>
      </c>
      <c r="G86" s="133"/>
    </row>
    <row r="87" spans="1:7" ht="20.25">
      <c r="A87" s="178">
        <v>40743</v>
      </c>
      <c r="B87" s="145">
        <v>114.32</v>
      </c>
      <c r="C87" s="143">
        <v>34.41</v>
      </c>
      <c r="D87" s="146">
        <v>110</v>
      </c>
      <c r="E87" s="146">
        <v>13</v>
      </c>
      <c r="F87" s="146">
        <v>1</v>
      </c>
      <c r="G87" s="133"/>
    </row>
    <row r="88" spans="1:7" ht="20.25">
      <c r="A88" s="178">
        <v>40744</v>
      </c>
      <c r="B88" s="145">
        <v>170.83</v>
      </c>
      <c r="C88" s="143">
        <v>31.51</v>
      </c>
      <c r="D88" s="146">
        <v>85</v>
      </c>
      <c r="E88" s="146">
        <v>16</v>
      </c>
      <c r="F88" s="146">
        <v>3</v>
      </c>
      <c r="G88" s="133"/>
    </row>
    <row r="89" spans="1:7" ht="20.25">
      <c r="A89" s="178">
        <v>40745</v>
      </c>
      <c r="B89" s="145">
        <v>180.1</v>
      </c>
      <c r="C89" s="143">
        <v>40.12</v>
      </c>
      <c r="D89" s="146">
        <v>88</v>
      </c>
      <c r="E89" s="146">
        <v>20</v>
      </c>
      <c r="F89" s="146">
        <v>1</v>
      </c>
      <c r="G89" s="133"/>
    </row>
    <row r="90" spans="1:7" ht="20.25">
      <c r="A90" s="178">
        <v>40746</v>
      </c>
      <c r="B90" s="145">
        <v>165.08</v>
      </c>
      <c r="C90" s="143">
        <v>34.13</v>
      </c>
      <c r="D90" s="146">
        <v>109</v>
      </c>
      <c r="E90" s="146">
        <v>15</v>
      </c>
      <c r="F90" s="146">
        <v>1</v>
      </c>
      <c r="G90" s="133"/>
    </row>
    <row r="91" spans="1:7" ht="20.25">
      <c r="A91" s="178">
        <v>40747</v>
      </c>
      <c r="B91" s="145">
        <v>86.48</v>
      </c>
      <c r="C91" s="143">
        <v>13.26</v>
      </c>
      <c r="D91" s="146">
        <v>72</v>
      </c>
      <c r="E91" s="146">
        <v>3</v>
      </c>
      <c r="F91" s="146">
        <v>5</v>
      </c>
      <c r="G91" s="133" t="s">
        <v>1</v>
      </c>
    </row>
    <row r="92" spans="1:7" ht="20.25">
      <c r="A92" s="178">
        <v>40748</v>
      </c>
      <c r="B92" s="145">
        <v>11.44</v>
      </c>
      <c r="C92" s="143">
        <v>2.16</v>
      </c>
      <c r="D92" s="146">
        <v>66</v>
      </c>
      <c r="E92" s="149">
        <f aca="true" t="shared" si="0" ref="E92:F94">-J92</f>
        <v>0</v>
      </c>
      <c r="F92" s="149">
        <f t="shared" si="0"/>
        <v>0</v>
      </c>
      <c r="G92" s="133"/>
    </row>
    <row r="93" spans="1:7" ht="20.25">
      <c r="A93" s="178">
        <v>40749</v>
      </c>
      <c r="B93" s="145">
        <v>131.18</v>
      </c>
      <c r="C93" s="143">
        <v>1.88</v>
      </c>
      <c r="D93" s="146">
        <v>1</v>
      </c>
      <c r="E93" s="146">
        <v>17</v>
      </c>
      <c r="F93" s="149">
        <f t="shared" si="0"/>
        <v>0</v>
      </c>
      <c r="G93" s="133"/>
    </row>
    <row r="94" spans="1:7" ht="20.25">
      <c r="A94" s="178">
        <v>40750</v>
      </c>
      <c r="B94" s="145">
        <v>123.89</v>
      </c>
      <c r="C94" s="143">
        <v>37.81</v>
      </c>
      <c r="D94" s="146">
        <v>114</v>
      </c>
      <c r="E94" s="146">
        <v>16</v>
      </c>
      <c r="F94" s="149">
        <f t="shared" si="0"/>
        <v>0</v>
      </c>
      <c r="G94" s="133"/>
    </row>
    <row r="95" spans="1:7" ht="20.25">
      <c r="A95" s="178">
        <v>40751</v>
      </c>
      <c r="B95" s="145">
        <v>101.97</v>
      </c>
      <c r="C95" s="143">
        <v>37.48</v>
      </c>
      <c r="D95" s="146">
        <v>73</v>
      </c>
      <c r="E95" s="146">
        <v>16</v>
      </c>
      <c r="F95" s="146">
        <v>2</v>
      </c>
      <c r="G95" s="133"/>
    </row>
    <row r="96" spans="1:7" ht="20.25">
      <c r="A96" s="178">
        <v>40752</v>
      </c>
      <c r="B96" s="145">
        <v>165.91</v>
      </c>
      <c r="C96" s="143">
        <v>27.72</v>
      </c>
      <c r="D96" s="146">
        <v>83</v>
      </c>
      <c r="E96" s="146">
        <v>23</v>
      </c>
      <c r="F96" s="146">
        <v>2</v>
      </c>
      <c r="G96" s="133"/>
    </row>
    <row r="97" spans="1:7" ht="20.25">
      <c r="A97" s="178">
        <v>40753</v>
      </c>
      <c r="B97" s="145">
        <v>142.9</v>
      </c>
      <c r="C97" s="143">
        <v>30.14</v>
      </c>
      <c r="D97" s="146">
        <v>87</v>
      </c>
      <c r="E97" s="146">
        <v>18</v>
      </c>
      <c r="F97" s="149">
        <f>-K97</f>
        <v>0</v>
      </c>
      <c r="G97" s="133"/>
    </row>
    <row r="98" spans="1:8" ht="20.25">
      <c r="A98" s="178">
        <v>40754</v>
      </c>
      <c r="B98" s="145">
        <v>46.26</v>
      </c>
      <c r="C98" s="188">
        <v>7.44</v>
      </c>
      <c r="D98" s="146">
        <v>77</v>
      </c>
      <c r="E98" s="146">
        <v>2</v>
      </c>
      <c r="F98" s="146">
        <v>1</v>
      </c>
      <c r="G98" s="133"/>
      <c r="H98" s="36" t="s">
        <v>1</v>
      </c>
    </row>
    <row r="99" spans="1:7" ht="20.25">
      <c r="A99" s="178">
        <v>40755</v>
      </c>
      <c r="B99" s="184">
        <v>17.33</v>
      </c>
      <c r="C99" s="179">
        <v>6.96</v>
      </c>
      <c r="D99" s="183">
        <v>124</v>
      </c>
      <c r="E99" s="199">
        <f>-J99</f>
        <v>0</v>
      </c>
      <c r="F99" s="183">
        <v>4</v>
      </c>
      <c r="G99" s="133"/>
    </row>
    <row r="100" spans="1:7" ht="20.25">
      <c r="A100" s="53" t="s">
        <v>36</v>
      </c>
      <c r="B100" s="198">
        <f>SUM(B69:B99)</f>
        <v>3233.7799999999997</v>
      </c>
      <c r="C100" s="135">
        <f>SUM(C69:C98)</f>
        <v>744.36</v>
      </c>
      <c r="D100" s="136">
        <f>SUM(D69:D98)</f>
        <v>2230</v>
      </c>
      <c r="E100" s="136">
        <f>SUM(E69:E98)</f>
        <v>379</v>
      </c>
      <c r="F100" s="136">
        <f>SUM(F69:F99)</f>
        <v>45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">
      <selection activeCell="I49" sqref="I49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62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879.01</v>
      </c>
      <c r="F5" s="21">
        <f>E5/E8</f>
        <v>0.2519685716497017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832.93</v>
      </c>
      <c r="F6" s="21">
        <f>E6/E8</f>
        <v>0.23875972103182677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1776.63</v>
      </c>
      <c r="F7" s="21">
        <f>E7/E8</f>
        <v>0.5092717073184715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3488.57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56.26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519.16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91.65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17.87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310.07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130.75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v>0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1125.76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4">
        <v>7.32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76">
        <v>6.54</v>
      </c>
      <c r="F28" s="89"/>
      <c r="G28" s="82"/>
      <c r="H28" s="20" t="s">
        <v>1</v>
      </c>
    </row>
    <row r="29" spans="1:8" s="19" customFormat="1" ht="20.25">
      <c r="A29" s="51" t="s">
        <v>13</v>
      </c>
      <c r="B29" s="51"/>
      <c r="C29" s="89"/>
      <c r="D29" s="89"/>
      <c r="E29" s="204">
        <v>44.82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76">
        <v>6.76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205">
        <v>0.25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176">
        <f>30*33/2000</f>
        <v>0.495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76">
        <v>4.93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76">
        <f>1953/2000</f>
        <v>0.9765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204">
        <f>177/12*20/2000</f>
        <v>0.1475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72.239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 t="s">
        <v>1</v>
      </c>
    </row>
    <row r="40" spans="1:8" s="19" customFormat="1" ht="20.25">
      <c r="A40" s="83" t="s">
        <v>20</v>
      </c>
      <c r="B40" s="83"/>
      <c r="C40" s="22"/>
      <c r="D40" s="22" t="s">
        <v>1</v>
      </c>
      <c r="E40" s="206">
        <v>207.74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206">
        <v>7.06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207">
        <v>35.44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207">
        <v>10.99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>
        <v>0</v>
      </c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261.23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1386.99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4148.660000000001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1386.99</v>
      </c>
      <c r="F54" s="38">
        <f>E54/E53</f>
        <v>0.3343224077171906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3488.57</v>
      </c>
      <c r="F55" s="38">
        <f>F53-F54</f>
        <v>0.6656775922828094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1294.32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62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40756</v>
      </c>
      <c r="B69" s="145">
        <v>117.76</v>
      </c>
      <c r="C69" s="142">
        <v>13.92</v>
      </c>
      <c r="D69" s="149">
        <f>-I69</f>
        <v>0</v>
      </c>
      <c r="E69" s="146">
        <v>16</v>
      </c>
      <c r="F69" s="146">
        <v>1</v>
      </c>
      <c r="G69" s="51"/>
    </row>
    <row r="70" spans="1:7" ht="20.25">
      <c r="A70" s="178">
        <v>40757</v>
      </c>
      <c r="B70" s="145">
        <v>163.47</v>
      </c>
      <c r="C70" s="143">
        <v>55.07</v>
      </c>
      <c r="D70" s="146">
        <v>129</v>
      </c>
      <c r="E70" s="146">
        <v>15</v>
      </c>
      <c r="F70" s="146">
        <v>2</v>
      </c>
      <c r="G70" s="51"/>
    </row>
    <row r="71" spans="1:7" ht="20.25">
      <c r="A71" s="178">
        <v>40758</v>
      </c>
      <c r="B71" s="145">
        <v>119.63</v>
      </c>
      <c r="C71" s="143">
        <v>36.75</v>
      </c>
      <c r="D71" s="146">
        <v>102</v>
      </c>
      <c r="E71" s="146">
        <v>7</v>
      </c>
      <c r="F71" s="149">
        <f>-K71</f>
        <v>0</v>
      </c>
      <c r="G71" s="51"/>
    </row>
    <row r="72" spans="1:7" ht="20.25">
      <c r="A72" s="178">
        <v>40759</v>
      </c>
      <c r="B72" s="145">
        <v>188.56</v>
      </c>
      <c r="C72" s="143">
        <v>50.57</v>
      </c>
      <c r="D72" s="146">
        <v>88</v>
      </c>
      <c r="E72" s="146">
        <v>21</v>
      </c>
      <c r="F72" s="146">
        <v>2</v>
      </c>
      <c r="G72" s="51"/>
    </row>
    <row r="73" spans="1:7" ht="20.25">
      <c r="A73" s="178">
        <v>40760</v>
      </c>
      <c r="B73" s="145">
        <v>145.45</v>
      </c>
      <c r="C73" s="143">
        <v>44.27</v>
      </c>
      <c r="D73" s="146">
        <v>88</v>
      </c>
      <c r="E73" s="146">
        <v>15</v>
      </c>
      <c r="F73" s="149">
        <f>-K73</f>
        <v>0</v>
      </c>
      <c r="G73" s="51"/>
    </row>
    <row r="74" spans="1:7" ht="20.25">
      <c r="A74" s="178">
        <v>40761</v>
      </c>
      <c r="B74" s="145">
        <v>50.6</v>
      </c>
      <c r="C74" s="143">
        <v>7.36</v>
      </c>
      <c r="D74" s="146">
        <v>76</v>
      </c>
      <c r="E74" s="146">
        <v>3</v>
      </c>
      <c r="F74" s="146">
        <v>1</v>
      </c>
      <c r="G74" s="51"/>
    </row>
    <row r="75" spans="1:7" ht="20.25">
      <c r="A75" s="178">
        <v>40762</v>
      </c>
      <c r="B75" s="145">
        <v>10.03</v>
      </c>
      <c r="C75" s="143">
        <v>2</v>
      </c>
      <c r="D75" s="146">
        <v>50</v>
      </c>
      <c r="E75" s="146"/>
      <c r="F75" s="149">
        <f>-K75</f>
        <v>0</v>
      </c>
      <c r="G75" s="51"/>
    </row>
    <row r="76" spans="1:7" ht="20.25">
      <c r="A76" s="178">
        <v>40763</v>
      </c>
      <c r="B76" s="145">
        <v>138.82</v>
      </c>
      <c r="C76" s="143">
        <v>8.6</v>
      </c>
      <c r="D76" s="146">
        <v>1</v>
      </c>
      <c r="E76" s="146">
        <v>19</v>
      </c>
      <c r="F76" s="146">
        <v>2</v>
      </c>
      <c r="G76" s="51" t="s">
        <v>1</v>
      </c>
    </row>
    <row r="77" spans="1:7" ht="20.25">
      <c r="A77" s="178">
        <v>40764</v>
      </c>
      <c r="B77" s="145">
        <v>182.81</v>
      </c>
      <c r="C77" s="143">
        <v>71.58</v>
      </c>
      <c r="D77" s="146">
        <v>119</v>
      </c>
      <c r="E77" s="146">
        <v>13</v>
      </c>
      <c r="F77" s="146">
        <v>1</v>
      </c>
      <c r="G77" s="51"/>
    </row>
    <row r="78" spans="1:7" ht="20.25">
      <c r="A78" s="178">
        <v>40765</v>
      </c>
      <c r="B78" s="145">
        <v>145.54</v>
      </c>
      <c r="C78" s="143">
        <v>35.57</v>
      </c>
      <c r="D78" s="146">
        <v>68</v>
      </c>
      <c r="E78" s="146">
        <v>16</v>
      </c>
      <c r="F78" s="146">
        <v>1</v>
      </c>
      <c r="G78" s="51"/>
    </row>
    <row r="79" spans="1:7" ht="20.25">
      <c r="A79" s="178">
        <v>40766</v>
      </c>
      <c r="B79" s="145">
        <v>167.66</v>
      </c>
      <c r="C79" s="143">
        <v>46.25</v>
      </c>
      <c r="D79" s="146">
        <v>81</v>
      </c>
      <c r="E79" s="146">
        <v>21</v>
      </c>
      <c r="F79" s="146">
        <v>2</v>
      </c>
      <c r="G79" s="51"/>
    </row>
    <row r="80" spans="1:7" ht="20.25">
      <c r="A80" s="178">
        <v>40767</v>
      </c>
      <c r="B80" s="145">
        <v>129.14</v>
      </c>
      <c r="C80" s="143">
        <v>34.86</v>
      </c>
      <c r="D80" s="146">
        <v>97</v>
      </c>
      <c r="E80" s="146">
        <v>19</v>
      </c>
      <c r="F80" s="146">
        <v>1</v>
      </c>
      <c r="G80" s="51"/>
    </row>
    <row r="81" spans="1:7" ht="20.25">
      <c r="A81" s="178">
        <v>40768</v>
      </c>
      <c r="B81" s="145">
        <v>78.8</v>
      </c>
      <c r="C81" s="143">
        <v>12.3</v>
      </c>
      <c r="D81" s="146">
        <v>82</v>
      </c>
      <c r="E81" s="146">
        <v>5</v>
      </c>
      <c r="F81" s="149">
        <f>-K81</f>
        <v>0</v>
      </c>
      <c r="G81" s="51"/>
    </row>
    <row r="82" spans="1:7" ht="20.25">
      <c r="A82" s="178">
        <v>40769</v>
      </c>
      <c r="B82" s="145">
        <v>10.25</v>
      </c>
      <c r="C82" s="143">
        <v>1.52</v>
      </c>
      <c r="D82" s="146">
        <v>62</v>
      </c>
      <c r="E82" s="149">
        <f>-J82</f>
        <v>0</v>
      </c>
      <c r="F82" s="149">
        <f>-K82</f>
        <v>0</v>
      </c>
      <c r="G82" s="51"/>
    </row>
    <row r="83" spans="1:7" ht="20.25">
      <c r="A83" s="178">
        <v>40770</v>
      </c>
      <c r="B83" s="145">
        <v>92.6</v>
      </c>
      <c r="C83" s="143">
        <v>5.02</v>
      </c>
      <c r="D83" s="149">
        <f>-I83</f>
        <v>0</v>
      </c>
      <c r="E83" s="146">
        <v>16</v>
      </c>
      <c r="F83" s="149">
        <f>-K83</f>
        <v>0</v>
      </c>
      <c r="G83" s="51"/>
    </row>
    <row r="84" spans="1:7" ht="20.25">
      <c r="A84" s="178">
        <v>40771</v>
      </c>
      <c r="B84" s="145">
        <v>162.67</v>
      </c>
      <c r="C84" s="143">
        <v>46.57</v>
      </c>
      <c r="D84" s="146">
        <v>107</v>
      </c>
      <c r="E84" s="146">
        <v>17</v>
      </c>
      <c r="F84" s="146">
        <v>2</v>
      </c>
      <c r="G84" s="51"/>
    </row>
    <row r="85" spans="1:7" ht="20.25">
      <c r="A85" s="178">
        <v>40772</v>
      </c>
      <c r="B85" s="145">
        <v>179.54</v>
      </c>
      <c r="C85" s="143">
        <v>33.29</v>
      </c>
      <c r="D85" s="146">
        <v>76</v>
      </c>
      <c r="E85" s="146">
        <v>19</v>
      </c>
      <c r="F85" s="146">
        <v>3</v>
      </c>
      <c r="G85" s="51"/>
    </row>
    <row r="86" spans="1:7" ht="20.25">
      <c r="A86" s="178">
        <v>40773</v>
      </c>
      <c r="B86" s="145">
        <v>193.29</v>
      </c>
      <c r="C86" s="143">
        <v>27.18</v>
      </c>
      <c r="D86" s="146">
        <v>78</v>
      </c>
      <c r="E86" s="146">
        <v>22</v>
      </c>
      <c r="F86" s="146">
        <v>1</v>
      </c>
      <c r="G86" s="51"/>
    </row>
    <row r="87" spans="1:7" ht="20.25">
      <c r="A87" s="178">
        <v>40774</v>
      </c>
      <c r="B87" s="145">
        <v>221.99</v>
      </c>
      <c r="C87" s="143">
        <v>37.29</v>
      </c>
      <c r="D87" s="146">
        <v>94</v>
      </c>
      <c r="E87" s="146">
        <v>16</v>
      </c>
      <c r="F87" s="146">
        <v>1</v>
      </c>
      <c r="G87" s="51"/>
    </row>
    <row r="88" spans="1:7" ht="20.25">
      <c r="A88" s="178">
        <v>40775</v>
      </c>
      <c r="B88" s="145">
        <v>65.08</v>
      </c>
      <c r="C88" s="143">
        <v>9.2</v>
      </c>
      <c r="D88" s="146">
        <v>70</v>
      </c>
      <c r="E88" s="146">
        <v>2</v>
      </c>
      <c r="F88" s="146">
        <v>1</v>
      </c>
      <c r="G88" s="51"/>
    </row>
    <row r="89" spans="1:7" ht="20.25">
      <c r="A89" s="178">
        <v>40776</v>
      </c>
      <c r="B89" s="145">
        <v>14.46</v>
      </c>
      <c r="C89" s="143">
        <v>0</v>
      </c>
      <c r="D89" s="146">
        <v>79</v>
      </c>
      <c r="E89" s="149">
        <f>-J89</f>
        <v>0</v>
      </c>
      <c r="F89" s="149">
        <f>-K89</f>
        <v>0</v>
      </c>
      <c r="G89" s="51"/>
    </row>
    <row r="90" spans="1:7" ht="20.25">
      <c r="A90" s="178">
        <v>40777</v>
      </c>
      <c r="B90" s="145">
        <v>196.76</v>
      </c>
      <c r="C90" s="143">
        <v>6.7</v>
      </c>
      <c r="D90" s="146">
        <v>3</v>
      </c>
      <c r="E90" s="146">
        <v>19</v>
      </c>
      <c r="F90" s="146">
        <v>3</v>
      </c>
      <c r="G90" s="51"/>
    </row>
    <row r="91" spans="1:7" ht="20.25">
      <c r="A91" s="178">
        <v>40778</v>
      </c>
      <c r="B91" s="145">
        <v>152.96</v>
      </c>
      <c r="C91" s="143">
        <v>40.06</v>
      </c>
      <c r="D91" s="146">
        <v>83</v>
      </c>
      <c r="E91" s="146">
        <v>17</v>
      </c>
      <c r="F91" s="149">
        <f>-K91</f>
        <v>0</v>
      </c>
      <c r="G91" s="51" t="s">
        <v>1</v>
      </c>
    </row>
    <row r="92" spans="1:7" ht="20.25">
      <c r="A92" s="178">
        <v>40779</v>
      </c>
      <c r="B92" s="145">
        <v>138.49</v>
      </c>
      <c r="C92" s="143">
        <v>31.16</v>
      </c>
      <c r="D92" s="146">
        <v>84</v>
      </c>
      <c r="E92" s="146">
        <v>11</v>
      </c>
      <c r="F92" s="146">
        <v>2</v>
      </c>
      <c r="G92" s="51"/>
    </row>
    <row r="93" spans="1:7" ht="20.25">
      <c r="A93" s="178">
        <v>40780</v>
      </c>
      <c r="B93" s="145">
        <v>202.48</v>
      </c>
      <c r="C93" s="143">
        <v>33.02</v>
      </c>
      <c r="D93" s="146">
        <v>84</v>
      </c>
      <c r="E93" s="146">
        <v>18</v>
      </c>
      <c r="F93" s="146">
        <v>2</v>
      </c>
      <c r="G93" s="51"/>
    </row>
    <row r="94" spans="1:7" ht="20.25">
      <c r="A94" s="178">
        <v>40781</v>
      </c>
      <c r="B94" s="145">
        <v>193.85</v>
      </c>
      <c r="C94" s="143">
        <v>34.42</v>
      </c>
      <c r="D94" s="146">
        <v>75</v>
      </c>
      <c r="E94" s="146">
        <v>15</v>
      </c>
      <c r="F94" s="146">
        <v>1</v>
      </c>
      <c r="G94" s="51"/>
    </row>
    <row r="95" spans="1:7" ht="20.25">
      <c r="A95" s="178">
        <v>40782</v>
      </c>
      <c r="B95" s="145">
        <v>44.55</v>
      </c>
      <c r="C95" s="143">
        <v>13.52</v>
      </c>
      <c r="D95" s="146">
        <v>73</v>
      </c>
      <c r="E95" s="146">
        <v>2</v>
      </c>
      <c r="F95" s="146">
        <v>1</v>
      </c>
      <c r="G95" s="51"/>
    </row>
    <row r="96" spans="1:7" ht="20.25">
      <c r="A96" s="178">
        <v>40783</v>
      </c>
      <c r="B96" s="145">
        <v>12.41</v>
      </c>
      <c r="C96" s="143">
        <v>1.2</v>
      </c>
      <c r="D96" s="146">
        <v>73</v>
      </c>
      <c r="E96" s="149">
        <f>-J96</f>
        <v>0</v>
      </c>
      <c r="F96" s="149">
        <f>-K96</f>
        <v>0</v>
      </c>
      <c r="G96" s="51"/>
    </row>
    <row r="97" spans="1:7" ht="20.25">
      <c r="A97" s="178">
        <v>40784</v>
      </c>
      <c r="B97" s="145">
        <v>179.49</v>
      </c>
      <c r="C97" s="143">
        <v>31.61</v>
      </c>
      <c r="D97" s="146">
        <v>2</v>
      </c>
      <c r="E97" s="146">
        <v>25</v>
      </c>
      <c r="F97" s="146">
        <v>1</v>
      </c>
      <c r="G97" s="51"/>
    </row>
    <row r="98" spans="1:8" ht="20.25">
      <c r="A98" s="178">
        <v>40785</v>
      </c>
      <c r="B98" s="145">
        <v>192.98</v>
      </c>
      <c r="C98" s="188">
        <v>29.77</v>
      </c>
      <c r="D98" s="146">
        <v>98</v>
      </c>
      <c r="E98" s="146">
        <v>11</v>
      </c>
      <c r="F98" s="146">
        <v>1</v>
      </c>
      <c r="G98" s="51"/>
      <c r="H98" s="36" t="s">
        <v>1</v>
      </c>
    </row>
    <row r="99" spans="1:7" ht="20.25">
      <c r="A99" s="178">
        <v>40786</v>
      </c>
      <c r="B99" s="184">
        <v>256.54</v>
      </c>
      <c r="C99" s="179">
        <v>32.3</v>
      </c>
      <c r="D99" s="183">
        <v>127</v>
      </c>
      <c r="E99" s="183">
        <v>18</v>
      </c>
      <c r="F99" s="183">
        <v>11</v>
      </c>
      <c r="G99" s="51"/>
    </row>
    <row r="100" spans="1:7" ht="20.25">
      <c r="A100" s="53" t="s">
        <v>36</v>
      </c>
      <c r="B100" s="145">
        <f>SUM(B69:B99)</f>
        <v>4148.660000000001</v>
      </c>
      <c r="C100" s="135">
        <f>SUM(C69:C99)</f>
        <v>832.93</v>
      </c>
      <c r="D100" s="136">
        <f>SUM(D69:D99)</f>
        <v>2249</v>
      </c>
      <c r="E100" s="136">
        <f>SUM(E69:E99)</f>
        <v>398</v>
      </c>
      <c r="F100" s="136">
        <f>SUM(F69:F99)</f>
        <v>43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75" zoomScaleNormal="75" zoomScalePageLayoutView="0" workbookViewId="0" topLeftCell="A1">
      <selection activeCell="A1" sqref="A1:G99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6.14062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63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696.83</v>
      </c>
      <c r="F5" s="21">
        <f>E5/E8</f>
        <v>0.22546754675467545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743.85</v>
      </c>
      <c r="F6" s="21">
        <f>E6/E8</f>
        <v>0.24068142108328477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1649.92</v>
      </c>
      <c r="F7" s="21">
        <f>E7/E8</f>
        <v>0.5338510321620397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3090.6000000000004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1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151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71.62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564.24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80.54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8.58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106.95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110.79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8.72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>
        <v>7.08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958.5200000000001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212">
        <f>100/2000</f>
        <v>0.05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4">
        <v>14.71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211">
        <v>7.03</v>
      </c>
      <c r="F28" s="89"/>
      <c r="G28" s="82"/>
      <c r="H28" s="20" t="s">
        <v>1</v>
      </c>
    </row>
    <row r="29" spans="1:8" s="19" customFormat="1" ht="20.25">
      <c r="A29" s="51" t="s">
        <v>13</v>
      </c>
      <c r="B29" s="51"/>
      <c r="C29" s="89"/>
      <c r="D29" s="89"/>
      <c r="E29" s="210">
        <v>27.54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211">
        <v>2.37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210">
        <f>19*404.04/2000</f>
        <v>3.83838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211">
        <f>38*33/2000</f>
        <v>0.627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211">
        <v>4.14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211">
        <v>0.71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210">
        <f>225/12*20/2000</f>
        <v>0.1875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61.20288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 t="s">
        <v>1</v>
      </c>
    </row>
    <row r="40" spans="1:8" s="19" customFormat="1" ht="20.25">
      <c r="A40" s="83" t="s">
        <v>20</v>
      </c>
      <c r="B40" s="83"/>
      <c r="C40" s="22"/>
      <c r="D40" s="22" t="s">
        <v>1</v>
      </c>
      <c r="E40" s="206">
        <v>156.64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206">
        <v>4.21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207">
        <f>0.39+1.17+4.29</f>
        <v>5.85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>
        <v>0</v>
      </c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213">
        <v>1.23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167.92999999999998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1126.45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3645.73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1126.45</v>
      </c>
      <c r="F54" s="38">
        <f>E54/E53</f>
        <v>0.3089779001736278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3090.6000000000004</v>
      </c>
      <c r="F55" s="38">
        <f>F53-F54</f>
        <v>0.6910220998263722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1375.66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63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40787</v>
      </c>
      <c r="B69" s="145">
        <v>282.56</v>
      </c>
      <c r="C69" s="142">
        <v>35.43</v>
      </c>
      <c r="D69" s="146">
        <v>91</v>
      </c>
      <c r="E69" s="146">
        <v>24</v>
      </c>
      <c r="F69" s="146">
        <v>5</v>
      </c>
      <c r="G69" s="51"/>
    </row>
    <row r="70" spans="1:7" ht="20.25">
      <c r="A70" s="178">
        <v>40788</v>
      </c>
      <c r="B70" s="145">
        <v>175.71</v>
      </c>
      <c r="C70" s="143">
        <v>32.42</v>
      </c>
      <c r="D70" s="146">
        <v>81</v>
      </c>
      <c r="E70" s="146">
        <v>17</v>
      </c>
      <c r="F70" s="146">
        <v>2</v>
      </c>
      <c r="G70" s="51"/>
    </row>
    <row r="71" spans="1:7" ht="20.25">
      <c r="A71" s="178">
        <v>40789</v>
      </c>
      <c r="B71" s="145">
        <v>42.21</v>
      </c>
      <c r="C71" s="143">
        <v>12.64</v>
      </c>
      <c r="D71" s="146">
        <v>89</v>
      </c>
      <c r="E71" s="146">
        <v>2</v>
      </c>
      <c r="F71" s="149">
        <f>-K71</f>
        <v>0</v>
      </c>
      <c r="G71" s="51"/>
    </row>
    <row r="72" spans="1:7" ht="20.25">
      <c r="A72" s="178">
        <v>40790</v>
      </c>
      <c r="B72" s="145">
        <v>10.13</v>
      </c>
      <c r="C72" s="143">
        <v>2.96</v>
      </c>
      <c r="D72" s="146">
        <v>53</v>
      </c>
      <c r="E72" s="149">
        <f>-J72</f>
        <v>0</v>
      </c>
      <c r="F72" s="149">
        <f>-K72</f>
        <v>0</v>
      </c>
      <c r="G72" s="51"/>
    </row>
    <row r="73" spans="1:7" ht="20.25">
      <c r="A73" s="178">
        <v>40791</v>
      </c>
      <c r="B73" s="145">
        <v>53.26</v>
      </c>
      <c r="C73" s="208">
        <f>-H73</f>
        <v>0</v>
      </c>
      <c r="D73" s="208">
        <f>-I73</f>
        <v>0</v>
      </c>
      <c r="E73" s="146">
        <v>6</v>
      </c>
      <c r="F73" s="149">
        <f>-K73</f>
        <v>0</v>
      </c>
      <c r="G73" s="51"/>
    </row>
    <row r="74" spans="1:7" ht="20.25">
      <c r="A74" s="178">
        <v>40792</v>
      </c>
      <c r="B74" s="145">
        <v>123.8</v>
      </c>
      <c r="C74" s="143">
        <v>21.35</v>
      </c>
      <c r="D74" s="146">
        <v>73</v>
      </c>
      <c r="E74" s="146">
        <v>13</v>
      </c>
      <c r="F74" s="146">
        <v>2</v>
      </c>
      <c r="G74" s="51"/>
    </row>
    <row r="75" spans="1:7" ht="20.25">
      <c r="A75" s="178">
        <v>40793</v>
      </c>
      <c r="B75" s="145">
        <v>232.67</v>
      </c>
      <c r="C75" s="143">
        <v>28.99</v>
      </c>
      <c r="D75" s="146">
        <v>66</v>
      </c>
      <c r="E75" s="146">
        <v>16</v>
      </c>
      <c r="F75" s="146">
        <v>4</v>
      </c>
      <c r="G75" s="51"/>
    </row>
    <row r="76" spans="1:7" ht="20.25">
      <c r="A76" s="178">
        <v>40794</v>
      </c>
      <c r="B76" s="145">
        <v>148.82</v>
      </c>
      <c r="C76" s="143">
        <v>45.45</v>
      </c>
      <c r="D76" s="146">
        <v>76</v>
      </c>
      <c r="E76" s="146">
        <v>21</v>
      </c>
      <c r="F76" s="146">
        <v>3</v>
      </c>
      <c r="G76" s="51" t="s">
        <v>1</v>
      </c>
    </row>
    <row r="77" spans="1:7" ht="20.25">
      <c r="A77" s="178">
        <v>40795</v>
      </c>
      <c r="B77" s="145">
        <v>149.61</v>
      </c>
      <c r="C77" s="143">
        <v>49.94</v>
      </c>
      <c r="D77" s="146">
        <v>58</v>
      </c>
      <c r="E77" s="146">
        <v>29</v>
      </c>
      <c r="F77" s="149">
        <f>-K77</f>
        <v>0</v>
      </c>
      <c r="G77" s="51"/>
    </row>
    <row r="78" spans="1:7" ht="20.25">
      <c r="A78" s="178">
        <v>40796</v>
      </c>
      <c r="B78" s="145">
        <v>56.22</v>
      </c>
      <c r="C78" s="143">
        <v>8.08</v>
      </c>
      <c r="D78" s="146">
        <v>73</v>
      </c>
      <c r="E78" s="146">
        <v>3</v>
      </c>
      <c r="F78" s="146">
        <v>3</v>
      </c>
      <c r="G78" s="51"/>
    </row>
    <row r="79" spans="1:7" ht="20.25">
      <c r="A79" s="178">
        <v>40797</v>
      </c>
      <c r="B79" s="145">
        <v>17.63</v>
      </c>
      <c r="C79" s="143">
        <v>5.02</v>
      </c>
      <c r="D79" s="146">
        <v>77</v>
      </c>
      <c r="E79" s="146">
        <v>1</v>
      </c>
      <c r="F79" s="146">
        <v>3</v>
      </c>
      <c r="G79" s="51"/>
    </row>
    <row r="80" spans="1:7" ht="20.25">
      <c r="A80" s="178">
        <v>40798</v>
      </c>
      <c r="B80" s="145">
        <v>140.87</v>
      </c>
      <c r="C80" s="143">
        <v>16.07</v>
      </c>
      <c r="D80" s="146">
        <v>1</v>
      </c>
      <c r="E80" s="146">
        <v>19</v>
      </c>
      <c r="F80" s="149">
        <f>-K80</f>
        <v>0</v>
      </c>
      <c r="G80" s="51"/>
    </row>
    <row r="81" spans="1:7" ht="20.25">
      <c r="A81" s="178">
        <v>40799</v>
      </c>
      <c r="B81" s="145">
        <v>125.2</v>
      </c>
      <c r="C81" s="143">
        <v>26.08</v>
      </c>
      <c r="D81" s="146">
        <v>89</v>
      </c>
      <c r="E81" s="146">
        <v>15</v>
      </c>
      <c r="F81" s="146">
        <v>1</v>
      </c>
      <c r="G81" s="51"/>
    </row>
    <row r="82" spans="1:7" ht="20.25">
      <c r="A82" s="178">
        <v>40800</v>
      </c>
      <c r="B82" s="145">
        <v>142.97</v>
      </c>
      <c r="C82" s="143">
        <v>24.77</v>
      </c>
      <c r="D82" s="146">
        <v>68</v>
      </c>
      <c r="E82" s="146">
        <v>15</v>
      </c>
      <c r="F82" s="149">
        <f>-K82</f>
        <v>0</v>
      </c>
      <c r="G82" s="51"/>
    </row>
    <row r="83" spans="1:7" ht="20.25">
      <c r="A83" s="178">
        <v>40801</v>
      </c>
      <c r="B83" s="145">
        <v>117.08</v>
      </c>
      <c r="C83" s="143">
        <v>16.51</v>
      </c>
      <c r="D83" s="146">
        <v>55</v>
      </c>
      <c r="E83" s="146">
        <v>16</v>
      </c>
      <c r="F83" s="149">
        <f>-K83</f>
        <v>0</v>
      </c>
      <c r="G83" s="51"/>
    </row>
    <row r="84" spans="1:7" ht="20.25">
      <c r="A84" s="178">
        <v>40802</v>
      </c>
      <c r="B84" s="145">
        <v>135.57</v>
      </c>
      <c r="C84" s="143">
        <v>33.94</v>
      </c>
      <c r="D84" s="146">
        <v>69</v>
      </c>
      <c r="E84" s="146">
        <v>21</v>
      </c>
      <c r="F84" s="146">
        <v>2</v>
      </c>
      <c r="G84" s="51"/>
    </row>
    <row r="85" spans="1:7" ht="20.25">
      <c r="A85" s="178">
        <v>40803</v>
      </c>
      <c r="B85" s="145">
        <v>113.52</v>
      </c>
      <c r="C85" s="143">
        <v>12.09</v>
      </c>
      <c r="D85" s="146">
        <v>80</v>
      </c>
      <c r="E85" s="146">
        <v>10</v>
      </c>
      <c r="F85" s="149">
        <f>-K85</f>
        <v>0</v>
      </c>
      <c r="G85" s="51"/>
    </row>
    <row r="86" spans="1:7" ht="20.25">
      <c r="A86" s="178">
        <v>40804</v>
      </c>
      <c r="B86" s="145">
        <v>14.17</v>
      </c>
      <c r="C86" s="143">
        <v>1.29</v>
      </c>
      <c r="D86" s="146">
        <v>66</v>
      </c>
      <c r="E86" s="149">
        <f>-J86</f>
        <v>0</v>
      </c>
      <c r="F86" s="146">
        <v>1</v>
      </c>
      <c r="G86" s="51"/>
    </row>
    <row r="87" spans="1:7" ht="20.25">
      <c r="A87" s="178">
        <v>40805</v>
      </c>
      <c r="B87" s="145">
        <v>177.97</v>
      </c>
      <c r="C87" s="143">
        <v>22.35</v>
      </c>
      <c r="D87" s="146">
        <v>3</v>
      </c>
      <c r="E87" s="146">
        <v>20</v>
      </c>
      <c r="F87" s="146">
        <v>2</v>
      </c>
      <c r="G87" s="51"/>
    </row>
    <row r="88" spans="1:7" ht="20.25">
      <c r="A88" s="178">
        <v>40806</v>
      </c>
      <c r="B88" s="145">
        <v>133.24</v>
      </c>
      <c r="C88" s="143">
        <v>33.62</v>
      </c>
      <c r="D88" s="146">
        <v>92</v>
      </c>
      <c r="E88" s="146">
        <v>15</v>
      </c>
      <c r="F88" s="149">
        <f>-K88</f>
        <v>0</v>
      </c>
      <c r="G88" s="51"/>
    </row>
    <row r="89" spans="1:7" ht="20.25">
      <c r="A89" s="178">
        <v>40807</v>
      </c>
      <c r="B89" s="145">
        <v>110.06</v>
      </c>
      <c r="C89" s="143">
        <v>16.75</v>
      </c>
      <c r="D89" s="146">
        <v>72</v>
      </c>
      <c r="E89" s="146">
        <v>11</v>
      </c>
      <c r="F89" s="146">
        <v>1</v>
      </c>
      <c r="G89" s="51"/>
    </row>
    <row r="90" spans="1:7" ht="20.25">
      <c r="A90" s="178">
        <v>40808</v>
      </c>
      <c r="B90" s="145">
        <v>174.12</v>
      </c>
      <c r="C90" s="143">
        <v>29.05</v>
      </c>
      <c r="D90" s="146">
        <v>68</v>
      </c>
      <c r="E90" s="146">
        <v>16</v>
      </c>
      <c r="F90" s="146">
        <v>1</v>
      </c>
      <c r="G90" s="51"/>
    </row>
    <row r="91" spans="1:7" ht="20.25">
      <c r="A91" s="178">
        <v>40809</v>
      </c>
      <c r="B91" s="145">
        <v>118.95</v>
      </c>
      <c r="C91" s="143">
        <v>35.21</v>
      </c>
      <c r="D91" s="146">
        <v>73</v>
      </c>
      <c r="E91" s="146">
        <v>15</v>
      </c>
      <c r="F91" s="146">
        <v>1</v>
      </c>
      <c r="G91" s="51" t="s">
        <v>1</v>
      </c>
    </row>
    <row r="92" spans="1:7" ht="20.25">
      <c r="A92" s="178">
        <v>40810</v>
      </c>
      <c r="B92" s="145">
        <v>85.98</v>
      </c>
      <c r="C92" s="143">
        <v>18.26</v>
      </c>
      <c r="D92" s="146">
        <v>66</v>
      </c>
      <c r="E92" s="146">
        <v>6</v>
      </c>
      <c r="F92" s="149">
        <f>-K92</f>
        <v>0</v>
      </c>
      <c r="G92" s="51"/>
    </row>
    <row r="93" spans="1:7" ht="20.25">
      <c r="A93" s="178">
        <v>40811</v>
      </c>
      <c r="B93" s="145">
        <v>11.11</v>
      </c>
      <c r="C93" s="143">
        <v>1.6</v>
      </c>
      <c r="D93" s="146">
        <v>62</v>
      </c>
      <c r="E93" s="149">
        <f>-J93</f>
        <v>0</v>
      </c>
      <c r="F93" s="149">
        <f>-K93</f>
        <v>0</v>
      </c>
      <c r="G93" s="51"/>
    </row>
    <row r="94" spans="1:7" ht="20.25">
      <c r="A94" s="178">
        <v>40812</v>
      </c>
      <c r="B94" s="145">
        <v>102.3</v>
      </c>
      <c r="C94" s="143">
        <v>4.69</v>
      </c>
      <c r="D94" s="146">
        <v>1</v>
      </c>
      <c r="E94" s="146">
        <v>14</v>
      </c>
      <c r="F94" s="209">
        <v>1</v>
      </c>
      <c r="G94" s="51"/>
    </row>
    <row r="95" spans="1:7" ht="20.25">
      <c r="A95" s="178">
        <v>40813</v>
      </c>
      <c r="B95" s="145">
        <v>196.7</v>
      </c>
      <c r="C95" s="143">
        <v>44.4</v>
      </c>
      <c r="D95" s="146">
        <v>97</v>
      </c>
      <c r="E95" s="146">
        <v>15</v>
      </c>
      <c r="F95" s="149">
        <f>-K95</f>
        <v>0</v>
      </c>
      <c r="G95" s="51"/>
    </row>
    <row r="96" spans="1:7" ht="20.25">
      <c r="A96" s="178">
        <v>40814</v>
      </c>
      <c r="B96" s="145">
        <v>120.77</v>
      </c>
      <c r="C96" s="143">
        <v>53.08</v>
      </c>
      <c r="D96" s="146">
        <v>96</v>
      </c>
      <c r="E96" s="146">
        <v>16</v>
      </c>
      <c r="F96" s="149">
        <f>-K96</f>
        <v>0</v>
      </c>
      <c r="G96" s="51"/>
    </row>
    <row r="97" spans="1:7" ht="20.25">
      <c r="A97" s="178">
        <v>40815</v>
      </c>
      <c r="B97" s="145">
        <v>167.48</v>
      </c>
      <c r="C97" s="143">
        <v>22.46</v>
      </c>
      <c r="D97" s="146">
        <v>85</v>
      </c>
      <c r="E97" s="146">
        <v>20</v>
      </c>
      <c r="F97" s="146">
        <v>1</v>
      </c>
      <c r="G97" s="51"/>
    </row>
    <row r="98" spans="1:8" ht="20.25">
      <c r="A98" s="178">
        <v>40816</v>
      </c>
      <c r="B98" s="184">
        <v>165.05</v>
      </c>
      <c r="C98" s="179">
        <v>89.35</v>
      </c>
      <c r="D98" s="183">
        <v>120</v>
      </c>
      <c r="E98" s="183">
        <v>18</v>
      </c>
      <c r="F98" s="183">
        <v>6</v>
      </c>
      <c r="G98" s="51"/>
      <c r="H98" s="36" t="s">
        <v>1</v>
      </c>
    </row>
    <row r="99" spans="1:9" ht="20.25">
      <c r="A99" s="53" t="s">
        <v>36</v>
      </c>
      <c r="B99" s="145">
        <f>SUM(B69:B98)</f>
        <v>3645.73</v>
      </c>
      <c r="C99" s="135">
        <f>SUM(C69:C98)</f>
        <v>743.8500000000001</v>
      </c>
      <c r="D99" s="136">
        <f>SUM(D69:D98)</f>
        <v>2000</v>
      </c>
      <c r="E99" s="136">
        <f>SUM(E69:E98)</f>
        <v>394</v>
      </c>
      <c r="F99" s="136">
        <f>SUM(F69:F98)</f>
        <v>39</v>
      </c>
      <c r="G99" s="51"/>
      <c r="I99" s="36" t="s">
        <v>1</v>
      </c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2011-10-12T23:37:02Z</cp:lastPrinted>
  <dcterms:created xsi:type="dcterms:W3CDTF">2005-03-11T00:18:31Z</dcterms:created>
  <dcterms:modified xsi:type="dcterms:W3CDTF">2011-10-13T21:06:41Z</dcterms:modified>
  <cp:category/>
  <cp:version/>
  <cp:contentType/>
  <cp:contentStatus/>
</cp:coreProperties>
</file>