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" activeTab="7"/>
  </bookViews>
  <sheets>
    <sheet name="JAN 09 " sheetId="1" r:id="rId1"/>
    <sheet name="FEB 09 " sheetId="2" r:id="rId2"/>
    <sheet name="MAR 09" sheetId="3" r:id="rId3"/>
    <sheet name="APR 09" sheetId="4" r:id="rId4"/>
    <sheet name="May 09" sheetId="5" r:id="rId5"/>
    <sheet name="June 09" sheetId="6" r:id="rId6"/>
    <sheet name="July 09" sheetId="7" r:id="rId7"/>
    <sheet name="August 09" sheetId="8" r:id="rId8"/>
  </sheets>
  <definedNames>
    <definedName name="_xlnm.Print_Area" localSheetId="1">'FEB 09 '!$A$1:$G$95</definedName>
    <definedName name="_xlnm.Print_Area" localSheetId="0">'JAN 09 '!$A$1:$F$99</definedName>
  </definedNames>
  <calcPr fullCalcOnLoad="1"/>
</workbook>
</file>

<file path=xl/sharedStrings.xml><?xml version="1.0" encoding="utf-8"?>
<sst xmlns="http://schemas.openxmlformats.org/spreadsheetml/2006/main" count="667" uniqueCount="66">
  <si>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</si>
  <si>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</si>
  <si>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</si>
  <si>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</si>
  <si>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</si>
  <si>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</si>
  <si>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</si>
  <si>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</si>
  <si>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</si>
  <si>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</si>
  <si>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</si>
  <si>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</si>
  <si>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</si>
  <si>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</si>
  <si>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</si>
  <si>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</si>
  <si>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</si>
  <si>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</si>
  <si>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</si>
  <si>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</si>
  <si>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</si>
  <si>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</si>
  <si>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</si>
  <si>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</si>
  <si>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</si>
  <si>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</si>
  <si>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</si>
  <si>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</si>
  <si>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</si>
  <si>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</si>
  <si>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</si>
  <si>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</si>
  <si>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</si>
  <si>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</si>
  <si>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</si>
  <si>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</si>
  <si>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</si>
  <si>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</si>
  <si>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</si>
  <si>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</si>
  <si>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</si>
  <si>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</si>
  <si>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</si>
  <si>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</si>
  <si>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</si>
  <si>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</si>
  <si>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</si>
  <si>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</si>
  <si>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</si>
  <si>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</si>
  <si>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</si>
  <si>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</si>
  <si>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>MONTH OF JANUARY 2009</t>
  </si>
  <si>
    <t>MONTH OF FEBRUARY 2009</t>
  </si>
  <si>
    <t xml:space="preserve">    Fluorescent Lamps</t>
  </si>
  <si>
    <t xml:space="preserve">UVR DROP OFF/BUYBACK  RECYCLABLES BREAKDOWN </t>
  </si>
  <si>
    <t>MONTH OF MARCH 2009</t>
  </si>
  <si>
    <t>MONTH OF APRIL  2009</t>
  </si>
  <si>
    <t>MONTH OF  MAY  2009</t>
  </si>
  <si>
    <t>MONTH OF MAY  2009</t>
  </si>
  <si>
    <t>MONTH OF  JUNE  2009</t>
  </si>
  <si>
    <t>MONTH OF JUNE  2009</t>
  </si>
  <si>
    <t>MONTH OF  JULY  2009</t>
  </si>
  <si>
    <t>MONTH OF JULY  2009</t>
  </si>
  <si>
    <t>MONTH OF  AUGUST  2009</t>
  </si>
  <si>
    <t>MONTH OF AUGUST 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</si>
</sst>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Alignment="1">
      <alignment horizontal="center"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57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2" fontId="8" fillId="0" borderId="0" xfId="58" applyNumberFormat="1" applyFont="1" applyAlignment="1">
      <alignment horizontal="center"/>
      <protection/>
    </xf>
    <xf numFmtId="39" fontId="8" fillId="0" borderId="0" xfId="44" applyNumberFormat="1" applyFont="1" applyFill="1" applyAlignment="1">
      <alignment/>
    </xf>
    <xf numFmtId="0" fontId="8" fillId="0" borderId="17" xfId="44" applyNumberFormat="1" applyFont="1" applyFill="1" applyBorder="1" applyAlignment="1">
      <alignment horizontal="center" vertical="top"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58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58" applyNumberFormat="1" applyFont="1" applyFill="1" applyAlignment="1">
      <alignment horizontal="center"/>
      <protection/>
    </xf>
    <xf numFmtId="4" fontId="8" fillId="0" borderId="0" xfId="0" applyNumberFormat="1" applyFont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64" fontId="8" fillId="0" borderId="0" xfId="44" applyNumberFormat="1" applyFon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4" fontId="8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7" xfId="58" applyNumberFormat="1" applyFont="1" applyBorder="1" applyAlignment="1">
      <alignment horizontal="center"/>
      <protection/>
    </xf>
    <xf numFmtId="39" fontId="8" fillId="0" borderId="0" xfId="44" applyNumberFormat="1" applyFont="1" applyFill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2" fontId="8" fillId="0" borderId="22" xfId="44" applyNumberFormat="1" applyFont="1" applyFill="1" applyBorder="1" applyAlignment="1">
      <alignment horizontal="right"/>
    </xf>
    <xf numFmtId="2" fontId="8" fillId="0" borderId="0" xfId="44" applyNumberFormat="1" applyFont="1" applyFill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3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 wrapText="1"/>
    </xf>
    <xf numFmtId="0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Alignment="1">
      <alignment horizontal="center"/>
    </xf>
    <xf numFmtId="0" fontId="59" fillId="0" borderId="0" xfId="58" applyFont="1">
      <alignment/>
      <protection/>
    </xf>
    <xf numFmtId="0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44" applyNumberFormat="1" applyFont="1" applyFill="1" applyAlignment="1">
      <alignment horizontal="center"/>
    </xf>
    <xf numFmtId="2" fontId="11" fillId="0" borderId="17" xfId="44" applyNumberFormat="1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1" fillId="0" borderId="17" xfId="44" applyNumberFormat="1" applyFont="1" applyFill="1" applyBorder="1" applyAlignment="1">
      <alignment horizontal="center"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39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164" fontId="11" fillId="0" borderId="22" xfId="44" applyNumberFormat="1" applyFont="1" applyFill="1" applyBorder="1" applyAlignment="1">
      <alignment horizontal="center"/>
    </xf>
    <xf numFmtId="37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 vertical="top"/>
    </xf>
    <xf numFmtId="39" fontId="11" fillId="0" borderId="18" xfId="44" applyNumberFormat="1" applyFont="1" applyFill="1" applyBorder="1" applyAlignment="1">
      <alignment/>
    </xf>
    <xf numFmtId="4" fontId="11" fillId="0" borderId="17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2" fontId="60" fillId="0" borderId="0" xfId="44" applyNumberFormat="1" applyFont="1" applyFill="1" applyBorder="1" applyAlignment="1">
      <alignment/>
    </xf>
    <xf numFmtId="2" fontId="59" fillId="0" borderId="0" xfId="58" applyNumberFormat="1" applyFont="1" applyBorder="1">
      <alignment/>
      <protection/>
    </xf>
    <xf numFmtId="4" fontId="11" fillId="0" borderId="1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11" fillId="0" borderId="24" xfId="44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164" fontId="60" fillId="0" borderId="0" xfId="44" applyNumberFormat="1" applyFont="1" applyFill="1" applyBorder="1" applyAlignment="1">
      <alignment/>
    </xf>
    <xf numFmtId="2" fontId="60" fillId="0" borderId="0" xfId="58" applyNumberFormat="1" applyFont="1" applyFill="1" applyBorder="1">
      <alignment/>
      <protection/>
    </xf>
    <xf numFmtId="165" fontId="60" fillId="0" borderId="0" xfId="44" applyNumberFormat="1" applyFont="1" applyFill="1" applyAlignment="1">
      <alignment/>
    </xf>
    <xf numFmtId="2" fontId="60" fillId="0" borderId="0" xfId="58" applyNumberFormat="1" applyFont="1" applyFill="1">
      <alignment/>
      <protection/>
    </xf>
    <xf numFmtId="164" fontId="11" fillId="0" borderId="17" xfId="44" applyNumberFormat="1" applyFont="1" applyFill="1" applyBorder="1" applyAlignment="1">
      <alignment horizontal="center"/>
    </xf>
    <xf numFmtId="39" fontId="11" fillId="0" borderId="17" xfId="44" applyNumberFormat="1" applyFont="1" applyFill="1" applyBorder="1" applyAlignment="1">
      <alignment/>
    </xf>
    <xf numFmtId="0" fontId="11" fillId="0" borderId="24" xfId="44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39" fontId="11" fillId="0" borderId="23" xfId="44" applyNumberFormat="1" applyFont="1" applyFill="1" applyBorder="1" applyAlignment="1">
      <alignment horizontal="right"/>
    </xf>
    <xf numFmtId="2" fontId="59" fillId="0" borderId="18" xfId="44" applyNumberFormat="1" applyFont="1" applyFill="1" applyBorder="1" applyAlignment="1">
      <alignment horizontal="right"/>
    </xf>
    <xf numFmtId="4" fontId="11" fillId="0" borderId="24" xfId="0" applyNumberFormat="1" applyFont="1" applyBorder="1" applyAlignment="1">
      <alignment/>
    </xf>
    <xf numFmtId="0" fontId="11" fillId="0" borderId="18" xfId="44" applyNumberFormat="1" applyFont="1" applyFill="1" applyBorder="1" applyAlignment="1">
      <alignment horizontal="right"/>
    </xf>
    <xf numFmtId="39" fontId="11" fillId="0" borderId="17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75" zoomScaleNormal="75" zoomScaleSheetLayoutView="75" zoomScalePageLayoutView="0" workbookViewId="0" topLeftCell="A16">
      <selection activeCell="E33" sqref="E33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7.75">
      <c r="A1" s="1" t="s">
        <v>0</v>
      </c>
      <c r="B1" s="114"/>
      <c r="C1" s="2"/>
      <c r="D1" s="2"/>
      <c r="E1" s="3"/>
      <c r="F1" s="4"/>
      <c r="G1" s="5"/>
    </row>
    <row r="2" spans="1:7" s="6" customFormat="1" ht="28.5" thickBot="1">
      <c r="A2" s="7" t="s">
        <v>52</v>
      </c>
      <c r="B2" s="115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5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22">
        <v>345.61</v>
      </c>
      <c r="F5" s="23">
        <f>E5/E8</f>
        <v>0.13290596482862319</v>
      </c>
      <c r="H5" s="123" t="s">
        <v>1</v>
      </c>
    </row>
    <row r="6" spans="1:8" s="19" customFormat="1" ht="20.25">
      <c r="A6" s="21" t="s">
        <v>40</v>
      </c>
      <c r="B6" s="21"/>
      <c r="C6" s="16"/>
      <c r="D6" s="16"/>
      <c r="E6" s="22">
        <v>754.18</v>
      </c>
      <c r="F6" s="23">
        <f>E6/E8</f>
        <v>0.29002349629481505</v>
      </c>
      <c r="H6" s="124"/>
    </row>
    <row r="7" spans="1:8" s="19" customFormat="1" ht="21" thickBot="1">
      <c r="A7" s="21" t="s">
        <v>4</v>
      </c>
      <c r="B7" s="21"/>
      <c r="C7" s="24"/>
      <c r="D7" s="24"/>
      <c r="E7" s="22">
        <v>1500.62</v>
      </c>
      <c r="F7" s="23">
        <f>E7/E8</f>
        <v>0.5770705388765618</v>
      </c>
      <c r="H7" s="123"/>
    </row>
    <row r="8" spans="1:8" s="19" customFormat="1" ht="21" customHeight="1" thickBot="1">
      <c r="A8" s="21" t="s">
        <v>28</v>
      </c>
      <c r="C8" s="24"/>
      <c r="D8" s="24"/>
      <c r="E8" s="26">
        <f>SUM(E5:E7)</f>
        <v>2600.41</v>
      </c>
      <c r="F8" s="18"/>
      <c r="H8" s="123"/>
    </row>
    <row r="9" spans="1:8" s="19" customFormat="1" ht="21" customHeight="1">
      <c r="A9" s="21"/>
      <c r="C9" s="24"/>
      <c r="D9" s="24"/>
      <c r="E9" s="27"/>
      <c r="F9" s="18"/>
      <c r="H9" s="123"/>
    </row>
    <row r="10" spans="1:8" s="19" customFormat="1" ht="21" customHeight="1" thickBot="1">
      <c r="A10" s="25"/>
      <c r="B10" s="25"/>
      <c r="C10" s="24"/>
      <c r="D10" s="24"/>
      <c r="F10" s="27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1"/>
      <c r="H11" s="20"/>
    </row>
    <row r="12" spans="1:8" s="19" customFormat="1" ht="20.25">
      <c r="A12" s="32" t="s">
        <v>5</v>
      </c>
      <c r="B12" s="32"/>
      <c r="C12" s="33"/>
      <c r="D12" s="34"/>
      <c r="E12" s="35">
        <f>48.54</f>
        <v>48.54</v>
      </c>
      <c r="F12" s="36"/>
      <c r="G12" s="19" t="s">
        <v>1</v>
      </c>
      <c r="H12" s="125"/>
    </row>
    <row r="13" spans="1:8" s="19" customFormat="1" ht="20.25">
      <c r="A13" s="32" t="s">
        <v>43</v>
      </c>
      <c r="B13" s="32" t="s">
        <v>1</v>
      </c>
      <c r="C13" s="33"/>
      <c r="D13" s="34"/>
      <c r="E13" s="35">
        <f>384.28-112.33</f>
        <v>271.95</v>
      </c>
      <c r="F13" s="36"/>
      <c r="H13" s="125"/>
    </row>
    <row r="14" spans="1:8" s="19" customFormat="1" ht="18">
      <c r="A14" s="43" t="s">
        <v>47</v>
      </c>
      <c r="B14" s="43"/>
      <c r="C14" s="44"/>
      <c r="D14" s="44"/>
      <c r="E14" s="37">
        <v>1.1</v>
      </c>
      <c r="F14" s="44"/>
      <c r="H14" s="20"/>
    </row>
    <row r="15" spans="1:8" s="19" customFormat="1" ht="20.25">
      <c r="A15" s="32" t="s">
        <v>6</v>
      </c>
      <c r="B15" s="32"/>
      <c r="C15" s="33"/>
      <c r="D15" s="34"/>
      <c r="E15" s="35">
        <v>92.64</v>
      </c>
      <c r="F15" s="36"/>
      <c r="G15" s="19" t="s">
        <v>1</v>
      </c>
      <c r="H15" s="20" t="s">
        <v>1</v>
      </c>
    </row>
    <row r="16" spans="1:8" s="19" customFormat="1" ht="20.25">
      <c r="A16" s="32" t="s">
        <v>8</v>
      </c>
      <c r="B16" s="32"/>
      <c r="C16" s="33"/>
      <c r="D16" s="34"/>
      <c r="E16" s="35">
        <v>72.74</v>
      </c>
      <c r="F16" s="36"/>
      <c r="G16" s="19" t="s">
        <v>1</v>
      </c>
      <c r="H16" s="20"/>
    </row>
    <row r="17" spans="1:8" s="19" customFormat="1" ht="20.25">
      <c r="A17" s="32" t="s">
        <v>7</v>
      </c>
      <c r="B17" s="32"/>
      <c r="C17" s="33"/>
      <c r="D17" s="34"/>
      <c r="E17" s="37">
        <v>0</v>
      </c>
      <c r="F17" s="36"/>
      <c r="H17" s="20"/>
    </row>
    <row r="18" spans="1:8" s="19" customFormat="1" ht="20.25">
      <c r="A18" s="32" t="s">
        <v>9</v>
      </c>
      <c r="B18" s="32"/>
      <c r="C18" s="33"/>
      <c r="D18" s="34"/>
      <c r="E18" s="37">
        <v>77.29</v>
      </c>
      <c r="F18" s="36"/>
      <c r="H18" s="20"/>
    </row>
    <row r="19" spans="1:8" s="19" customFormat="1" ht="20.25">
      <c r="A19" s="32" t="s">
        <v>48</v>
      </c>
      <c r="B19" s="32"/>
      <c r="C19" s="33"/>
      <c r="D19" s="34"/>
      <c r="E19" s="37">
        <v>0</v>
      </c>
      <c r="F19" s="36"/>
      <c r="H19" s="20"/>
    </row>
    <row r="20" spans="1:8" s="19" customFormat="1" ht="21" thickBot="1">
      <c r="A20" s="32" t="s">
        <v>49</v>
      </c>
      <c r="B20" s="32"/>
      <c r="C20" s="33"/>
      <c r="D20" s="34"/>
      <c r="E20" s="37">
        <v>0</v>
      </c>
      <c r="F20" s="36"/>
      <c r="G20" s="19" t="s">
        <v>1</v>
      </c>
      <c r="H20" s="20"/>
    </row>
    <row r="21" spans="1:8" s="19" customFormat="1" ht="21" thickBot="1">
      <c r="A21" s="32"/>
      <c r="B21" s="32"/>
      <c r="C21" s="33"/>
      <c r="D21" s="34"/>
      <c r="E21" s="26">
        <f>SUM(E12:E20)</f>
        <v>564.26</v>
      </c>
      <c r="F21" s="36"/>
      <c r="H21" s="20"/>
    </row>
    <row r="22" spans="1:8" s="19" customFormat="1" ht="21" thickBot="1">
      <c r="A22" s="32"/>
      <c r="B22" s="32"/>
      <c r="C22" s="33"/>
      <c r="D22" s="34"/>
      <c r="E22" s="38"/>
      <c r="F22" s="36"/>
      <c r="H22" s="20"/>
    </row>
    <row r="23" spans="1:8" s="19" customFormat="1" ht="21" thickBot="1">
      <c r="A23" s="39" t="s">
        <v>46</v>
      </c>
      <c r="B23" s="117"/>
      <c r="C23" s="40"/>
      <c r="D23" s="41"/>
      <c r="E23" s="42"/>
      <c r="F23" s="36" t="s">
        <v>10</v>
      </c>
      <c r="H23" s="20"/>
    </row>
    <row r="24" ht="12.75">
      <c r="E24" s="126"/>
    </row>
    <row r="25" spans="1:8" s="19" customFormat="1" ht="18">
      <c r="A25" s="43" t="s">
        <v>37</v>
      </c>
      <c r="B25" s="43"/>
      <c r="C25" s="44"/>
      <c r="D25" s="44"/>
      <c r="E25" s="143">
        <v>0</v>
      </c>
      <c r="F25" s="33"/>
      <c r="H25" s="20"/>
    </row>
    <row r="26" spans="1:8" s="19" customFormat="1" ht="18">
      <c r="A26" s="43" t="s">
        <v>11</v>
      </c>
      <c r="B26" s="43"/>
      <c r="C26" s="44"/>
      <c r="D26" s="44"/>
      <c r="E26" s="129">
        <f>6.18+6.16</f>
        <v>12.34</v>
      </c>
      <c r="F26" s="44"/>
      <c r="H26" s="20"/>
    </row>
    <row r="27" spans="1:8" s="19" customFormat="1" ht="18">
      <c r="A27" s="43" t="s">
        <v>12</v>
      </c>
      <c r="B27" s="43"/>
      <c r="C27" s="44"/>
      <c r="D27" s="44"/>
      <c r="E27" s="37">
        <v>4.03</v>
      </c>
      <c r="F27" s="44"/>
      <c r="H27" s="20"/>
    </row>
    <row r="28" spans="1:8" s="19" customFormat="1" ht="18">
      <c r="A28" s="43" t="s">
        <v>13</v>
      </c>
      <c r="B28" s="43"/>
      <c r="C28" s="44"/>
      <c r="D28" s="44"/>
      <c r="E28" s="37">
        <v>36.72</v>
      </c>
      <c r="F28" s="44"/>
      <c r="H28" s="20"/>
    </row>
    <row r="29" spans="1:8" s="19" customFormat="1" ht="18">
      <c r="A29" s="43" t="s">
        <v>14</v>
      </c>
      <c r="B29" s="43"/>
      <c r="C29" s="44"/>
      <c r="D29" s="44"/>
      <c r="E29" s="35">
        <v>0.94</v>
      </c>
      <c r="F29" s="44"/>
      <c r="H29" s="20"/>
    </row>
    <row r="30" spans="1:8" s="19" customFormat="1" ht="18">
      <c r="A30" s="43" t="s">
        <v>15</v>
      </c>
      <c r="B30" s="43"/>
      <c r="C30" s="44"/>
      <c r="D30" s="44"/>
      <c r="E30" s="145">
        <f>2800*0.0004</f>
        <v>1.12</v>
      </c>
      <c r="F30" s="44"/>
      <c r="H30" s="20"/>
    </row>
    <row r="31" spans="1:8" s="19" customFormat="1" ht="18">
      <c r="A31" s="43" t="s">
        <v>16</v>
      </c>
      <c r="B31" s="43"/>
      <c r="C31" s="44"/>
      <c r="D31" s="44"/>
      <c r="E31" s="143">
        <v>0</v>
      </c>
      <c r="F31" s="44"/>
      <c r="G31" s="19" t="s">
        <v>1</v>
      </c>
      <c r="H31" s="20"/>
    </row>
    <row r="32" spans="1:8" s="19" customFormat="1" ht="18">
      <c r="A32" s="43" t="s">
        <v>17</v>
      </c>
      <c r="B32" s="43"/>
      <c r="C32" s="44"/>
      <c r="D32" s="44"/>
      <c r="E32" s="129">
        <v>4.55</v>
      </c>
      <c r="F32" s="44" t="s">
        <v>1</v>
      </c>
      <c r="H32" s="20"/>
    </row>
    <row r="33" spans="1:8" s="19" customFormat="1" ht="18">
      <c r="A33" s="43" t="s">
        <v>38</v>
      </c>
      <c r="B33" s="43"/>
      <c r="C33" s="44"/>
      <c r="D33" s="44"/>
      <c r="E33" s="143">
        <f>3600/2000</f>
        <v>1.8</v>
      </c>
      <c r="F33" s="33"/>
      <c r="H33" s="20"/>
    </row>
    <row r="34" spans="1:8" s="19" customFormat="1" ht="18">
      <c r="A34" s="43" t="s">
        <v>54</v>
      </c>
      <c r="B34" s="44"/>
      <c r="C34" s="44"/>
      <c r="D34" s="49"/>
      <c r="E34" s="49">
        <f>800/2000</f>
        <v>0.4</v>
      </c>
      <c r="F34" s="33"/>
      <c r="H34" s="20"/>
    </row>
    <row r="35" spans="1:8" s="19" customFormat="1" ht="18">
      <c r="A35" s="43" t="s">
        <v>18</v>
      </c>
      <c r="B35" s="43"/>
      <c r="C35" s="44"/>
      <c r="D35" s="44"/>
      <c r="E35" s="143">
        <v>0</v>
      </c>
      <c r="F35" s="33" t="s">
        <v>1</v>
      </c>
      <c r="G35" s="19" t="s">
        <v>1</v>
      </c>
      <c r="H35" s="20"/>
    </row>
    <row r="36" spans="1:8" s="19" customFormat="1" ht="18">
      <c r="A36" s="43"/>
      <c r="B36" s="43"/>
      <c r="C36" s="44"/>
      <c r="D36" s="44"/>
      <c r="E36" s="17">
        <f>SUM(E25:E35)</f>
        <v>61.89999999999999</v>
      </c>
      <c r="F36" s="33"/>
      <c r="H36" s="20"/>
    </row>
    <row r="37" spans="1:8" s="19" customFormat="1" ht="21" thickBot="1">
      <c r="A37" s="45"/>
      <c r="B37" s="45"/>
      <c r="C37" s="44"/>
      <c r="D37" s="46"/>
      <c r="E37" s="17"/>
      <c r="F37" s="47"/>
      <c r="H37" s="20"/>
    </row>
    <row r="38" spans="1:8" s="19" customFormat="1" ht="21" thickBot="1">
      <c r="A38" s="15" t="s">
        <v>19</v>
      </c>
      <c r="B38" s="25"/>
      <c r="C38" s="48"/>
      <c r="D38" s="21"/>
      <c r="E38" s="49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35">
        <f>114.53+33.74+36.67</f>
        <v>184.94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35">
        <v>7.23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29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35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43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37">
        <f>1.5+8.97+3.77+0.78</f>
        <v>15.02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43">
        <f>144.06</f>
        <v>144.06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44">
        <f>1.74+0.48+0.05</f>
        <v>2.2699999999999996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27">
        <f>SUM(E39:E46)</f>
        <v>353.52</v>
      </c>
      <c r="F47" s="18"/>
      <c r="H47" s="20"/>
    </row>
    <row r="48" spans="1:6" s="50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5"/>
      <c r="C49" s="51"/>
      <c r="D49" s="52"/>
      <c r="E49" s="53">
        <f>E21+E47</f>
        <v>917.78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4"/>
      <c r="B51" s="54"/>
      <c r="C51" s="54"/>
      <c r="D51" s="54"/>
      <c r="E51" s="55"/>
      <c r="F51" s="5"/>
    </row>
    <row r="52" spans="1:6" s="43" customFormat="1" ht="20.25">
      <c r="A52" s="57" t="s">
        <v>26</v>
      </c>
      <c r="B52" s="57"/>
      <c r="C52" s="54"/>
      <c r="D52" s="54"/>
      <c r="E52" s="58">
        <f>B99</f>
        <v>3518.1900000000005</v>
      </c>
      <c r="F52" s="59">
        <v>1</v>
      </c>
    </row>
    <row r="53" spans="1:6" ht="20.25">
      <c r="A53" s="60" t="s">
        <v>27</v>
      </c>
      <c r="B53" s="60"/>
      <c r="C53" s="61"/>
      <c r="D53" s="62"/>
      <c r="E53" s="63">
        <f>E49</f>
        <v>917.78</v>
      </c>
      <c r="F53" s="59">
        <f>E53/E52</f>
        <v>0.2608670935907384</v>
      </c>
    </row>
    <row r="54" spans="1:6" ht="20.25">
      <c r="A54" s="52" t="s">
        <v>28</v>
      </c>
      <c r="B54" s="52"/>
      <c r="C54" s="64"/>
      <c r="D54" s="64"/>
      <c r="E54" s="63">
        <f>SUM(E52-E53)</f>
        <v>2600.4100000000008</v>
      </c>
      <c r="F54" s="59">
        <f>F52-F53</f>
        <v>0.7391329064092615</v>
      </c>
    </row>
    <row r="55" spans="1:6" ht="20.25">
      <c r="A55" s="65"/>
      <c r="B55" s="65"/>
      <c r="C55" s="66"/>
      <c r="D55" s="113"/>
      <c r="E55" s="112"/>
      <c r="F55" s="68"/>
    </row>
    <row r="56" spans="1:8" s="19" customFormat="1" ht="20.25">
      <c r="A56" s="128" t="s">
        <v>43</v>
      </c>
      <c r="B56" s="32" t="s">
        <v>1</v>
      </c>
      <c r="C56" s="33"/>
      <c r="D56" s="34"/>
      <c r="E56" s="58">
        <v>1205.76</v>
      </c>
      <c r="F56" s="36"/>
      <c r="H56" s="125"/>
    </row>
    <row r="57" spans="1:6" ht="20.25">
      <c r="A57" s="65"/>
      <c r="B57" s="65"/>
      <c r="C57" s="66"/>
      <c r="D57" s="67"/>
      <c r="E57" s="112"/>
      <c r="F57" s="68"/>
    </row>
    <row r="58" spans="1:8" s="19" customFormat="1" ht="20.25">
      <c r="A58" s="69" t="s">
        <v>29</v>
      </c>
      <c r="B58" s="69"/>
      <c r="C58" s="16"/>
      <c r="D58" s="16"/>
      <c r="E58" s="70"/>
      <c r="F58" s="71">
        <v>326.12</v>
      </c>
      <c r="H58" s="20"/>
    </row>
    <row r="59" spans="1:7" ht="15.75">
      <c r="A59" s="72"/>
      <c r="B59" s="72"/>
      <c r="C59" s="73"/>
      <c r="D59" s="74"/>
      <c r="E59" s="75"/>
      <c r="F59" s="76"/>
      <c r="G59" s="77"/>
    </row>
    <row r="60" spans="1:8" ht="20.25">
      <c r="A60" s="78" t="s">
        <v>30</v>
      </c>
      <c r="B60" s="78"/>
      <c r="C60" s="79"/>
      <c r="D60" s="80"/>
      <c r="E60" s="81"/>
      <c r="F60" s="82">
        <v>0</v>
      </c>
      <c r="G60" s="77"/>
      <c r="H60" s="83"/>
    </row>
    <row r="61" spans="1:6" ht="20.25">
      <c r="A61" s="78" t="s">
        <v>31</v>
      </c>
      <c r="B61" s="78"/>
      <c r="C61" s="84"/>
      <c r="D61" s="85"/>
      <c r="E61" s="75"/>
      <c r="F61" s="82">
        <v>0</v>
      </c>
    </row>
    <row r="62" spans="1:6" ht="20.25">
      <c r="A62" s="78" t="s">
        <v>44</v>
      </c>
      <c r="B62" s="78"/>
      <c r="C62" s="84"/>
      <c r="D62" s="85"/>
      <c r="E62" s="75"/>
      <c r="F62" s="121"/>
    </row>
    <row r="63" spans="1:6" ht="18.75" thickBot="1">
      <c r="A63" s="43"/>
      <c r="B63" s="43"/>
      <c r="C63" s="43"/>
      <c r="D63" s="43"/>
      <c r="E63" s="43"/>
      <c r="F63" s="89"/>
    </row>
    <row r="64" spans="1:6" ht="27.75">
      <c r="A64" s="1" t="s">
        <v>0</v>
      </c>
      <c r="B64" s="114"/>
      <c r="C64" s="2"/>
      <c r="D64" s="2"/>
      <c r="E64" s="3"/>
      <c r="F64" s="4"/>
    </row>
    <row r="65" spans="1:6" ht="28.5" thickBot="1">
      <c r="A65" s="7" t="s">
        <v>52</v>
      </c>
      <c r="B65" s="115"/>
      <c r="C65" s="8"/>
      <c r="D65" s="8"/>
      <c r="E65" s="9"/>
      <c r="F65" s="10"/>
    </row>
    <row r="66" spans="1:7" ht="18">
      <c r="A66" s="43"/>
      <c r="B66" s="43"/>
      <c r="C66" s="43"/>
      <c r="D66" s="43"/>
      <c r="E66" s="43"/>
      <c r="F66" s="89"/>
      <c r="G66" s="56" t="s">
        <v>1</v>
      </c>
    </row>
    <row r="67" spans="1:7" ht="90">
      <c r="A67" s="90" t="s">
        <v>32</v>
      </c>
      <c r="B67" s="91" t="s">
        <v>41</v>
      </c>
      <c r="C67" s="91" t="s">
        <v>42</v>
      </c>
      <c r="D67" s="91" t="s">
        <v>33</v>
      </c>
      <c r="E67" s="91" t="s">
        <v>34</v>
      </c>
      <c r="F67" s="91" t="s">
        <v>35</v>
      </c>
      <c r="G67" s="77"/>
    </row>
    <row r="68" spans="1:7" ht="18">
      <c r="A68" s="92">
        <v>39814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111"/>
    </row>
    <row r="69" spans="1:7" ht="18">
      <c r="A69" s="92">
        <v>39815</v>
      </c>
      <c r="B69" s="130">
        <v>175.1</v>
      </c>
      <c r="C69" s="133">
        <v>11.43</v>
      </c>
      <c r="D69" s="136">
        <v>81</v>
      </c>
      <c r="E69" s="134">
        <v>24</v>
      </c>
      <c r="F69" s="131">
        <v>1</v>
      </c>
      <c r="G69" s="111"/>
    </row>
    <row r="70" spans="1:7" ht="18">
      <c r="A70" s="92">
        <v>39816</v>
      </c>
      <c r="B70" s="130">
        <v>12.08</v>
      </c>
      <c r="C70" s="133">
        <v>2.96</v>
      </c>
      <c r="D70" s="131">
        <v>90</v>
      </c>
      <c r="E70" s="135">
        <v>0</v>
      </c>
      <c r="F70" s="135">
        <v>0</v>
      </c>
      <c r="G70" s="111"/>
    </row>
    <row r="71" spans="1:7" ht="18">
      <c r="A71" s="92">
        <v>39817</v>
      </c>
      <c r="B71" s="130">
        <v>12.01</v>
      </c>
      <c r="C71" s="133">
        <v>3.43</v>
      </c>
      <c r="D71" s="131">
        <v>88</v>
      </c>
      <c r="E71" s="135">
        <v>0</v>
      </c>
      <c r="F71" s="135">
        <v>0</v>
      </c>
      <c r="G71" s="111"/>
    </row>
    <row r="72" spans="1:7" ht="18">
      <c r="A72" s="92">
        <v>39818</v>
      </c>
      <c r="B72" s="130">
        <v>125.81</v>
      </c>
      <c r="C72" s="133">
        <v>5.47</v>
      </c>
      <c r="D72" s="93">
        <v>0</v>
      </c>
      <c r="E72" s="134">
        <v>16</v>
      </c>
      <c r="F72" s="131">
        <v>1</v>
      </c>
      <c r="G72" s="111"/>
    </row>
    <row r="73" spans="1:7" ht="18">
      <c r="A73" s="92">
        <v>39819</v>
      </c>
      <c r="B73" s="130">
        <v>156.09</v>
      </c>
      <c r="C73" s="133">
        <v>25.34</v>
      </c>
      <c r="D73" s="131">
        <v>91</v>
      </c>
      <c r="E73" s="131">
        <v>13</v>
      </c>
      <c r="F73" s="131">
        <v>1</v>
      </c>
      <c r="G73" s="111"/>
    </row>
    <row r="74" spans="1:7" ht="18">
      <c r="A74" s="92">
        <v>39820</v>
      </c>
      <c r="B74" s="130">
        <v>145.97</v>
      </c>
      <c r="C74" s="133">
        <v>55.04</v>
      </c>
      <c r="D74" s="134">
        <v>104</v>
      </c>
      <c r="E74" s="132">
        <v>19</v>
      </c>
      <c r="F74" s="135">
        <v>0</v>
      </c>
      <c r="G74" s="111"/>
    </row>
    <row r="75" spans="1:7" ht="18">
      <c r="A75" s="92">
        <v>39821</v>
      </c>
      <c r="B75" s="130">
        <v>197.84</v>
      </c>
      <c r="C75" s="133">
        <v>23.35</v>
      </c>
      <c r="D75" s="131">
        <v>88</v>
      </c>
      <c r="E75" s="132">
        <v>21</v>
      </c>
      <c r="F75" s="135">
        <v>0</v>
      </c>
      <c r="G75" s="111"/>
    </row>
    <row r="76" spans="1:7" ht="18">
      <c r="A76" s="92">
        <v>39822</v>
      </c>
      <c r="B76" s="130">
        <v>150.46</v>
      </c>
      <c r="C76" s="133">
        <v>36.99</v>
      </c>
      <c r="D76" s="136">
        <v>119</v>
      </c>
      <c r="E76" s="134">
        <v>19</v>
      </c>
      <c r="F76" s="131">
        <v>2</v>
      </c>
      <c r="G76" s="111"/>
    </row>
    <row r="77" spans="1:7" ht="18">
      <c r="A77" s="92">
        <v>39823</v>
      </c>
      <c r="B77" s="130">
        <v>21.57</v>
      </c>
      <c r="C77" s="133">
        <v>5.9</v>
      </c>
      <c r="D77" s="131">
        <v>97</v>
      </c>
      <c r="E77" s="131">
        <v>1</v>
      </c>
      <c r="F77" s="135">
        <v>0</v>
      </c>
      <c r="G77" s="111"/>
    </row>
    <row r="78" spans="1:7" ht="18">
      <c r="A78" s="92">
        <v>39824</v>
      </c>
      <c r="B78" s="130">
        <v>13.12</v>
      </c>
      <c r="C78" s="133">
        <v>3.12</v>
      </c>
      <c r="D78" s="131">
        <v>97</v>
      </c>
      <c r="E78" s="135">
        <v>0</v>
      </c>
      <c r="F78" s="135">
        <v>0</v>
      </c>
      <c r="G78" s="111"/>
    </row>
    <row r="79" spans="1:7" ht="18">
      <c r="A79" s="92">
        <v>39825</v>
      </c>
      <c r="B79" s="130">
        <v>195.89</v>
      </c>
      <c r="C79" s="133">
        <v>10.83</v>
      </c>
      <c r="D79" s="93">
        <v>0</v>
      </c>
      <c r="E79" s="134">
        <v>24</v>
      </c>
      <c r="F79" s="131">
        <v>1</v>
      </c>
      <c r="G79" s="111"/>
    </row>
    <row r="80" spans="1:7" ht="18">
      <c r="A80" s="92">
        <v>39826</v>
      </c>
      <c r="B80" s="130">
        <v>172.45</v>
      </c>
      <c r="C80" s="133">
        <v>35.16</v>
      </c>
      <c r="D80" s="131">
        <v>104</v>
      </c>
      <c r="E80" s="131">
        <v>13</v>
      </c>
      <c r="F80" s="131">
        <v>1</v>
      </c>
      <c r="G80" s="111"/>
    </row>
    <row r="81" spans="1:7" ht="18">
      <c r="A81" s="92">
        <v>39827</v>
      </c>
      <c r="B81" s="130">
        <v>129.14</v>
      </c>
      <c r="C81" s="133">
        <v>26.04</v>
      </c>
      <c r="D81" s="134">
        <v>84</v>
      </c>
      <c r="E81" s="134">
        <v>17</v>
      </c>
      <c r="F81" s="131">
        <v>1</v>
      </c>
      <c r="G81" s="111"/>
    </row>
    <row r="82" spans="1:7" ht="18">
      <c r="A82" s="92">
        <v>39828</v>
      </c>
      <c r="B82" s="130">
        <v>158.64</v>
      </c>
      <c r="C82" s="133">
        <v>46.76</v>
      </c>
      <c r="D82" s="134">
        <v>98</v>
      </c>
      <c r="E82" s="132">
        <v>21</v>
      </c>
      <c r="F82" s="131">
        <v>2</v>
      </c>
      <c r="G82" s="111"/>
    </row>
    <row r="83" spans="1:7" ht="18">
      <c r="A83" s="92">
        <v>39829</v>
      </c>
      <c r="B83" s="130">
        <v>171.02</v>
      </c>
      <c r="C83" s="133">
        <v>23.79</v>
      </c>
      <c r="D83" s="137">
        <v>112</v>
      </c>
      <c r="E83" s="134">
        <v>20</v>
      </c>
      <c r="F83" s="131">
        <v>2</v>
      </c>
      <c r="G83" s="111"/>
    </row>
    <row r="84" spans="1:7" ht="18">
      <c r="A84" s="92">
        <v>39830</v>
      </c>
      <c r="B84" s="130">
        <v>32.68</v>
      </c>
      <c r="C84" s="133">
        <v>10.39</v>
      </c>
      <c r="D84" s="131">
        <v>100</v>
      </c>
      <c r="E84" s="131">
        <v>1</v>
      </c>
      <c r="F84" s="135">
        <v>0</v>
      </c>
      <c r="G84" s="111"/>
    </row>
    <row r="85" spans="1:7" ht="18">
      <c r="A85" s="92">
        <v>39831</v>
      </c>
      <c r="B85" s="130">
        <v>15.85</v>
      </c>
      <c r="C85" s="133">
        <v>9.23</v>
      </c>
      <c r="D85" s="131">
        <v>106</v>
      </c>
      <c r="E85" s="135">
        <v>0</v>
      </c>
      <c r="F85" s="135">
        <v>0</v>
      </c>
      <c r="G85" s="111"/>
    </row>
    <row r="86" spans="1:7" ht="18">
      <c r="A86" s="92">
        <v>39832</v>
      </c>
      <c r="B86" s="130">
        <v>130.57</v>
      </c>
      <c r="C86" s="133">
        <v>11.03</v>
      </c>
      <c r="D86" s="93">
        <v>0</v>
      </c>
      <c r="E86" s="134">
        <v>19</v>
      </c>
      <c r="F86" s="131">
        <v>1</v>
      </c>
      <c r="G86" s="111"/>
    </row>
    <row r="87" spans="1:7" ht="18">
      <c r="A87" s="92">
        <v>39833</v>
      </c>
      <c r="B87" s="130">
        <v>152.83</v>
      </c>
      <c r="C87" s="133">
        <v>24.28</v>
      </c>
      <c r="D87" s="131">
        <v>112</v>
      </c>
      <c r="E87" s="131">
        <v>13</v>
      </c>
      <c r="F87" s="135">
        <v>0</v>
      </c>
      <c r="G87" s="111"/>
    </row>
    <row r="88" spans="1:7" ht="18">
      <c r="A88" s="92">
        <v>39834</v>
      </c>
      <c r="B88" s="130">
        <v>209.33</v>
      </c>
      <c r="C88" s="133">
        <v>33.79</v>
      </c>
      <c r="D88" s="131">
        <v>93</v>
      </c>
      <c r="E88" s="134">
        <v>22</v>
      </c>
      <c r="F88" s="131">
        <v>1</v>
      </c>
      <c r="G88" s="111"/>
    </row>
    <row r="89" spans="1:7" ht="18">
      <c r="A89" s="92">
        <v>39835</v>
      </c>
      <c r="B89" s="130">
        <v>181.36</v>
      </c>
      <c r="C89" s="133">
        <v>58.99</v>
      </c>
      <c r="D89" s="134">
        <v>72</v>
      </c>
      <c r="E89" s="138">
        <v>18</v>
      </c>
      <c r="F89" s="131">
        <v>1</v>
      </c>
      <c r="G89" s="111"/>
    </row>
    <row r="90" spans="1:7" ht="18">
      <c r="A90" s="92">
        <v>39836</v>
      </c>
      <c r="B90" s="130">
        <v>107.94</v>
      </c>
      <c r="C90" s="133">
        <v>20.33</v>
      </c>
      <c r="D90" s="138">
        <v>67</v>
      </c>
      <c r="E90" s="134">
        <v>17</v>
      </c>
      <c r="F90" s="131">
        <v>3</v>
      </c>
      <c r="G90" s="111" t="s">
        <v>1</v>
      </c>
    </row>
    <row r="91" spans="1:7" ht="18">
      <c r="A91" s="92">
        <v>39837</v>
      </c>
      <c r="B91" s="130">
        <v>24.85</v>
      </c>
      <c r="C91" s="133">
        <v>8.58</v>
      </c>
      <c r="D91" s="131">
        <v>83</v>
      </c>
      <c r="E91" s="131">
        <v>1</v>
      </c>
      <c r="F91" s="135">
        <v>0</v>
      </c>
      <c r="G91" s="111"/>
    </row>
    <row r="92" spans="1:7" ht="18">
      <c r="A92" s="92">
        <v>39838</v>
      </c>
      <c r="B92" s="142">
        <v>7.65</v>
      </c>
      <c r="C92" s="133">
        <v>1.84</v>
      </c>
      <c r="D92" s="134">
        <v>67</v>
      </c>
      <c r="E92" s="135">
        <v>0</v>
      </c>
      <c r="F92" s="135">
        <v>0</v>
      </c>
      <c r="G92" s="111"/>
    </row>
    <row r="93" spans="1:7" ht="18">
      <c r="A93" s="92">
        <v>39839</v>
      </c>
      <c r="B93" s="130">
        <v>144.5</v>
      </c>
      <c r="C93" s="133">
        <v>16.5</v>
      </c>
      <c r="D93" s="93">
        <v>0</v>
      </c>
      <c r="E93" s="134">
        <v>20</v>
      </c>
      <c r="F93" s="131">
        <v>1</v>
      </c>
      <c r="G93" s="111"/>
    </row>
    <row r="94" spans="1:7" ht="18">
      <c r="A94" s="92">
        <v>39840</v>
      </c>
      <c r="B94" s="130">
        <v>177.83</v>
      </c>
      <c r="C94" s="133">
        <v>76.73</v>
      </c>
      <c r="D94" s="131">
        <v>105</v>
      </c>
      <c r="E94" s="134">
        <v>19</v>
      </c>
      <c r="F94" s="131">
        <v>1</v>
      </c>
      <c r="G94" s="111"/>
    </row>
    <row r="95" spans="1:7" ht="18">
      <c r="A95" s="92">
        <v>39841</v>
      </c>
      <c r="B95" s="130">
        <v>142.34</v>
      </c>
      <c r="C95" s="133">
        <v>44.76</v>
      </c>
      <c r="D95" s="131">
        <v>88</v>
      </c>
      <c r="E95" s="134">
        <v>21</v>
      </c>
      <c r="F95" s="135">
        <v>0</v>
      </c>
      <c r="G95" s="111"/>
    </row>
    <row r="96" spans="1:7" ht="18">
      <c r="A96" s="92">
        <v>39842</v>
      </c>
      <c r="B96" s="130">
        <v>161.36</v>
      </c>
      <c r="C96" s="133">
        <v>35.69</v>
      </c>
      <c r="D96" s="134">
        <v>71</v>
      </c>
      <c r="E96" s="138">
        <v>19</v>
      </c>
      <c r="F96" s="135">
        <v>0</v>
      </c>
      <c r="G96" s="111"/>
    </row>
    <row r="97" spans="1:8" ht="18">
      <c r="A97" s="92">
        <v>39843</v>
      </c>
      <c r="B97" s="130">
        <v>171.9</v>
      </c>
      <c r="C97" s="139">
        <v>78.11</v>
      </c>
      <c r="D97" s="138">
        <v>120</v>
      </c>
      <c r="E97" s="134">
        <v>20</v>
      </c>
      <c r="F97" s="135">
        <v>0</v>
      </c>
      <c r="G97" s="111"/>
      <c r="H97" s="56" t="s">
        <v>1</v>
      </c>
    </row>
    <row r="98" spans="1:7" ht="18">
      <c r="A98" s="92">
        <v>39844</v>
      </c>
      <c r="B98" s="120">
        <v>20.01</v>
      </c>
      <c r="C98" s="140">
        <v>8.32</v>
      </c>
      <c r="D98" s="141">
        <v>111</v>
      </c>
      <c r="E98" s="95">
        <v>0</v>
      </c>
      <c r="F98" s="96">
        <v>8</v>
      </c>
      <c r="G98" s="111"/>
    </row>
    <row r="99" spans="1:6" ht="18">
      <c r="A99" s="97" t="s">
        <v>36</v>
      </c>
      <c r="B99" s="119">
        <f>SUM(B68:B98)</f>
        <v>3518.1900000000005</v>
      </c>
      <c r="C99" s="118">
        <f>SUM(C68:C98)</f>
        <v>754.1800000000001</v>
      </c>
      <c r="D99" s="94">
        <f>SUM(D68:D98)</f>
        <v>2448</v>
      </c>
      <c r="E99" s="94">
        <f>SUM(E68:E98)</f>
        <v>398</v>
      </c>
      <c r="F99" s="94">
        <f>SUM(F68:F98)</f>
        <v>28</v>
      </c>
    </row>
    <row r="100" spans="1:6" ht="18">
      <c r="A100" s="98"/>
      <c r="B100" s="98"/>
      <c r="C100" s="110"/>
      <c r="D100" s="99"/>
      <c r="E100" s="100"/>
      <c r="F100" s="101"/>
    </row>
    <row r="101" spans="1:7" ht="16.5" customHeight="1">
      <c r="A101" s="86"/>
      <c r="B101" s="86"/>
      <c r="C101" s="102"/>
      <c r="D101" s="87"/>
      <c r="E101" s="88"/>
      <c r="F101" s="86"/>
      <c r="G101" s="56" t="s">
        <v>1</v>
      </c>
    </row>
    <row r="102" spans="1:6" ht="20.25">
      <c r="A102" s="103"/>
      <c r="B102" s="103"/>
      <c r="C102" s="104"/>
      <c r="D102" s="105"/>
      <c r="E102" s="106"/>
      <c r="F102" s="103" t="s">
        <v>1</v>
      </c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  <row r="105" spans="1:6" ht="20.25">
      <c r="A105" s="103"/>
      <c r="B105" s="103"/>
      <c r="C105" s="104"/>
      <c r="D105" s="105"/>
      <c r="E105" s="106"/>
      <c r="F105" s="103"/>
    </row>
  </sheetData>
  <sheetProtection/>
  <printOptions horizontalCentered="1"/>
  <pageMargins left="0.5" right="0.5" top="1" bottom="1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5" zoomScaleSheetLayoutView="75" zoomScalePageLayoutView="0" workbookViewId="0" topLeftCell="A13">
      <selection activeCell="E33" sqref="E33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53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440.71</v>
      </c>
      <c r="F5" s="23">
        <f>E5/E8</f>
        <v>0.18864637419365884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569.81</v>
      </c>
      <c r="F6" s="23">
        <f>E6/E8</f>
        <v>0.24390776356172708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1325.65</v>
      </c>
      <c r="F7" s="23">
        <f>E7/E8</f>
        <v>0.567445862244614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2336.17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29.21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304.02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6.38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49.01+34.34</f>
        <v>83.35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5.08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87.39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8.19+0.12+0.24+1.5</f>
        <v>10.049999999999999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525.4799999999999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4*50/2000</f>
        <v>0.1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2.49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27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1.76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2800*0.0004</f>
        <v>1.12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/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8.46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7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48.76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106.21+23.45</f>
        <v>129.66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2.43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68">
        <v>0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132.09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657.5699999999999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B95</f>
        <v>2993.870000000001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657.5699999999999</v>
      </c>
      <c r="F52" s="59">
        <f>E52/E51</f>
        <v>0.2196387952716717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2336.300000000001</v>
      </c>
      <c r="F53" s="59">
        <f>F51-F52</f>
        <v>0.7803612047283283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1082.94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343.28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7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</row>
    <row r="67" spans="1:7" ht="20.25">
      <c r="A67" s="209">
        <v>39845</v>
      </c>
      <c r="B67" s="210">
        <v>17.3</v>
      </c>
      <c r="C67" s="211">
        <v>9</v>
      </c>
      <c r="D67" s="212">
        <v>104</v>
      </c>
      <c r="E67" s="213">
        <v>0</v>
      </c>
      <c r="F67" s="214">
        <v>0</v>
      </c>
      <c r="G67" s="215"/>
    </row>
    <row r="68" spans="1:7" ht="20.25">
      <c r="A68" s="209">
        <v>39846</v>
      </c>
      <c r="B68" s="216">
        <v>165.35</v>
      </c>
      <c r="C68" s="217">
        <v>32.97</v>
      </c>
      <c r="D68" s="212">
        <v>3</v>
      </c>
      <c r="E68" s="212">
        <v>26</v>
      </c>
      <c r="F68" s="216">
        <v>1</v>
      </c>
      <c r="G68" s="215"/>
    </row>
    <row r="69" spans="1:7" ht="20.25">
      <c r="A69" s="209">
        <v>39847</v>
      </c>
      <c r="B69" s="216">
        <v>148.86</v>
      </c>
      <c r="C69" s="217">
        <v>53.09</v>
      </c>
      <c r="D69" s="212">
        <v>137</v>
      </c>
      <c r="E69" s="212">
        <v>14</v>
      </c>
      <c r="F69" s="216">
        <v>1</v>
      </c>
      <c r="G69" s="215"/>
    </row>
    <row r="70" spans="1:7" ht="20.25">
      <c r="A70" s="209">
        <v>39848</v>
      </c>
      <c r="B70" s="216">
        <v>133.32</v>
      </c>
      <c r="C70" s="217">
        <v>46.99</v>
      </c>
      <c r="D70" s="212">
        <v>111</v>
      </c>
      <c r="E70" s="212">
        <v>16</v>
      </c>
      <c r="F70" s="214">
        <v>0</v>
      </c>
      <c r="G70" s="215"/>
    </row>
    <row r="71" spans="1:7" ht="20.25">
      <c r="A71" s="209">
        <v>39849</v>
      </c>
      <c r="B71" s="216">
        <v>143.19</v>
      </c>
      <c r="C71" s="217">
        <v>31.34</v>
      </c>
      <c r="D71" s="212">
        <v>68</v>
      </c>
      <c r="E71" s="212">
        <v>22</v>
      </c>
      <c r="F71" s="216">
        <v>1</v>
      </c>
      <c r="G71" s="215"/>
    </row>
    <row r="72" spans="1:7" ht="20.25">
      <c r="A72" s="209">
        <v>39850</v>
      </c>
      <c r="B72" s="216">
        <v>125.2</v>
      </c>
      <c r="C72" s="217">
        <v>27.99</v>
      </c>
      <c r="D72" s="212">
        <v>53</v>
      </c>
      <c r="E72" s="212">
        <v>19</v>
      </c>
      <c r="F72" s="214">
        <v>0</v>
      </c>
      <c r="G72" s="215"/>
    </row>
    <row r="73" spans="1:7" ht="20.25">
      <c r="A73" s="209">
        <v>39851</v>
      </c>
      <c r="B73" s="218">
        <v>16.62</v>
      </c>
      <c r="C73" s="217">
        <v>7.76</v>
      </c>
      <c r="D73" s="212">
        <v>85</v>
      </c>
      <c r="E73" s="213">
        <v>0</v>
      </c>
      <c r="F73" s="214">
        <v>0</v>
      </c>
      <c r="G73" s="215"/>
    </row>
    <row r="74" spans="1:7" ht="20.25">
      <c r="A74" s="209">
        <v>39852</v>
      </c>
      <c r="B74" s="218">
        <v>12.64</v>
      </c>
      <c r="C74" s="217">
        <v>4.4</v>
      </c>
      <c r="D74" s="212">
        <v>78</v>
      </c>
      <c r="E74" s="213">
        <v>0</v>
      </c>
      <c r="F74" s="214">
        <v>0</v>
      </c>
      <c r="G74" s="215"/>
    </row>
    <row r="75" spans="1:7" ht="20.25">
      <c r="A75" s="209">
        <v>39853</v>
      </c>
      <c r="B75" s="218">
        <v>127.01</v>
      </c>
      <c r="C75" s="217">
        <v>3.89</v>
      </c>
      <c r="D75" s="212">
        <v>1</v>
      </c>
      <c r="E75" s="212">
        <v>17</v>
      </c>
      <c r="F75" s="216">
        <v>1</v>
      </c>
      <c r="G75" s="215"/>
    </row>
    <row r="76" spans="1:7" ht="20.25">
      <c r="A76" s="209">
        <v>39854</v>
      </c>
      <c r="B76" s="218">
        <v>166.35</v>
      </c>
      <c r="C76" s="217">
        <v>33.79</v>
      </c>
      <c r="D76" s="212">
        <v>105</v>
      </c>
      <c r="E76" s="212">
        <v>16</v>
      </c>
      <c r="F76" s="216">
        <v>1</v>
      </c>
      <c r="G76" s="215"/>
    </row>
    <row r="77" spans="1:7" ht="20.25">
      <c r="A77" s="209">
        <v>39855</v>
      </c>
      <c r="B77" s="218">
        <v>134.95</v>
      </c>
      <c r="C77" s="217">
        <v>11.33</v>
      </c>
      <c r="D77" s="212">
        <v>62</v>
      </c>
      <c r="E77" s="212">
        <v>15</v>
      </c>
      <c r="F77" s="216">
        <v>1</v>
      </c>
      <c r="G77" s="215"/>
    </row>
    <row r="78" spans="1:7" ht="20.25">
      <c r="A78" s="209">
        <v>39856</v>
      </c>
      <c r="B78" s="218">
        <v>49.93</v>
      </c>
      <c r="C78" s="217">
        <v>11.65</v>
      </c>
      <c r="D78" s="212">
        <v>66</v>
      </c>
      <c r="E78" s="212">
        <v>6</v>
      </c>
      <c r="F78" s="214">
        <v>0</v>
      </c>
      <c r="G78" s="215"/>
    </row>
    <row r="79" spans="1:7" ht="20.25">
      <c r="A79" s="209">
        <v>39857</v>
      </c>
      <c r="B79" s="218">
        <v>144.91</v>
      </c>
      <c r="C79" s="217">
        <v>33.96</v>
      </c>
      <c r="D79" s="212">
        <v>73</v>
      </c>
      <c r="E79" s="212">
        <v>18</v>
      </c>
      <c r="F79" s="216">
        <v>1</v>
      </c>
      <c r="G79" s="215"/>
    </row>
    <row r="80" spans="1:7" ht="20.25">
      <c r="A80" s="209">
        <v>39858</v>
      </c>
      <c r="B80" s="218">
        <v>25.58</v>
      </c>
      <c r="C80" s="217">
        <v>9.41</v>
      </c>
      <c r="D80" s="212">
        <v>66</v>
      </c>
      <c r="E80" s="212">
        <v>1</v>
      </c>
      <c r="F80" s="214">
        <v>0</v>
      </c>
      <c r="G80" s="215"/>
    </row>
    <row r="81" spans="1:7" ht="20.25">
      <c r="A81" s="209">
        <v>39859</v>
      </c>
      <c r="B81" s="218">
        <v>8.92</v>
      </c>
      <c r="C81" s="217">
        <v>1.12</v>
      </c>
      <c r="D81" s="212">
        <v>18</v>
      </c>
      <c r="E81" s="213">
        <v>0</v>
      </c>
      <c r="F81" s="214">
        <v>0</v>
      </c>
      <c r="G81" s="215"/>
    </row>
    <row r="82" spans="1:7" ht="20.25">
      <c r="A82" s="209">
        <v>39860</v>
      </c>
      <c r="B82" s="218">
        <v>54.91</v>
      </c>
      <c r="C82" s="217">
        <v>0</v>
      </c>
      <c r="D82" s="213">
        <v>0</v>
      </c>
      <c r="E82" s="212">
        <v>6</v>
      </c>
      <c r="F82" s="214">
        <v>0</v>
      </c>
      <c r="G82" s="215"/>
    </row>
    <row r="83" spans="1:7" ht="20.25">
      <c r="A83" s="209">
        <v>39861</v>
      </c>
      <c r="B83" s="218">
        <v>155.43</v>
      </c>
      <c r="C83" s="217">
        <v>15.96</v>
      </c>
      <c r="D83" s="212">
        <v>49</v>
      </c>
      <c r="E83" s="212">
        <v>17</v>
      </c>
      <c r="F83" s="214">
        <v>0</v>
      </c>
      <c r="G83" s="215"/>
    </row>
    <row r="84" spans="1:7" ht="20.25">
      <c r="A84" s="209">
        <v>39862</v>
      </c>
      <c r="B84" s="218">
        <v>172.04</v>
      </c>
      <c r="C84" s="217">
        <v>32.87</v>
      </c>
      <c r="D84" s="212">
        <v>54</v>
      </c>
      <c r="E84" s="212">
        <v>17</v>
      </c>
      <c r="F84" s="214">
        <v>0</v>
      </c>
      <c r="G84" s="215"/>
    </row>
    <row r="85" spans="1:7" ht="20.25">
      <c r="A85" s="209">
        <v>39863</v>
      </c>
      <c r="B85" s="218">
        <v>169.62</v>
      </c>
      <c r="C85" s="217">
        <v>40.45</v>
      </c>
      <c r="D85" s="212">
        <v>92</v>
      </c>
      <c r="E85" s="212">
        <v>20</v>
      </c>
      <c r="F85" s="214">
        <v>0</v>
      </c>
      <c r="G85" s="215"/>
    </row>
    <row r="86" spans="1:7" ht="20.25">
      <c r="A86" s="209">
        <v>39864</v>
      </c>
      <c r="B86" s="218">
        <v>224.53</v>
      </c>
      <c r="C86" s="217">
        <v>33.96</v>
      </c>
      <c r="D86" s="212">
        <v>93</v>
      </c>
      <c r="E86" s="212">
        <v>30</v>
      </c>
      <c r="F86" s="216">
        <v>4</v>
      </c>
      <c r="G86" s="215"/>
    </row>
    <row r="87" spans="1:7" ht="20.25">
      <c r="A87" s="209">
        <v>39865</v>
      </c>
      <c r="B87" s="218">
        <v>36.08</v>
      </c>
      <c r="C87" s="217">
        <v>7.76</v>
      </c>
      <c r="D87" s="212">
        <v>121</v>
      </c>
      <c r="E87" s="212">
        <v>1</v>
      </c>
      <c r="F87" s="214">
        <v>0</v>
      </c>
      <c r="G87" s="215"/>
    </row>
    <row r="88" spans="1:7" ht="20.25">
      <c r="A88" s="209">
        <v>39866</v>
      </c>
      <c r="B88" s="218">
        <v>2.34</v>
      </c>
      <c r="C88" s="217">
        <v>0.96</v>
      </c>
      <c r="D88" s="212">
        <v>16</v>
      </c>
      <c r="E88" s="213">
        <v>0</v>
      </c>
      <c r="F88" s="214">
        <v>0</v>
      </c>
      <c r="G88" s="215"/>
    </row>
    <row r="89" spans="1:7" ht="20.25">
      <c r="A89" s="209">
        <v>39867</v>
      </c>
      <c r="B89" s="218">
        <v>176.2</v>
      </c>
      <c r="C89" s="217">
        <v>25.07</v>
      </c>
      <c r="D89" s="212">
        <v>2</v>
      </c>
      <c r="E89" s="212">
        <v>23</v>
      </c>
      <c r="F89" s="214">
        <v>0</v>
      </c>
      <c r="G89" s="215" t="s">
        <v>1</v>
      </c>
    </row>
    <row r="90" spans="1:7" ht="20.25">
      <c r="A90" s="209">
        <v>39868</v>
      </c>
      <c r="B90" s="218">
        <v>142.88</v>
      </c>
      <c r="C90" s="217">
        <v>24.77</v>
      </c>
      <c r="D90" s="212">
        <v>81</v>
      </c>
      <c r="E90" s="212">
        <v>13</v>
      </c>
      <c r="F90" s="214">
        <v>0</v>
      </c>
      <c r="G90" s="215"/>
    </row>
    <row r="91" spans="1:7" ht="20.25">
      <c r="A91" s="209">
        <v>39869</v>
      </c>
      <c r="B91" s="218">
        <v>120.44</v>
      </c>
      <c r="C91" s="217">
        <v>14.78</v>
      </c>
      <c r="D91" s="212">
        <v>79</v>
      </c>
      <c r="E91" s="212">
        <v>11</v>
      </c>
      <c r="F91" s="214">
        <v>0</v>
      </c>
      <c r="G91" s="215"/>
    </row>
    <row r="92" spans="1:7" ht="20.25">
      <c r="A92" s="209">
        <v>39870</v>
      </c>
      <c r="B92" s="218">
        <v>169.4</v>
      </c>
      <c r="C92" s="217">
        <v>16.34</v>
      </c>
      <c r="D92" s="212">
        <v>80</v>
      </c>
      <c r="E92" s="212">
        <v>19</v>
      </c>
      <c r="F92" s="216">
        <v>1</v>
      </c>
      <c r="G92" s="215"/>
    </row>
    <row r="93" spans="1:7" ht="20.25">
      <c r="A93" s="209">
        <v>39871</v>
      </c>
      <c r="B93" s="218">
        <v>129.55</v>
      </c>
      <c r="C93" s="217">
        <v>31.4</v>
      </c>
      <c r="D93" s="212">
        <v>81</v>
      </c>
      <c r="E93" s="212">
        <v>18</v>
      </c>
      <c r="F93" s="216">
        <v>2</v>
      </c>
      <c r="G93" s="215"/>
    </row>
    <row r="94" spans="1:7" ht="20.25">
      <c r="A94" s="209">
        <v>39872</v>
      </c>
      <c r="B94" s="219">
        <v>20.32</v>
      </c>
      <c r="C94" s="220">
        <v>6.8</v>
      </c>
      <c r="D94" s="221">
        <v>106</v>
      </c>
      <c r="E94" s="221">
        <v>1</v>
      </c>
      <c r="F94" s="221">
        <v>3</v>
      </c>
      <c r="G94" s="215"/>
    </row>
    <row r="95" spans="1:7" ht="20.25">
      <c r="A95" s="105" t="s">
        <v>36</v>
      </c>
      <c r="B95" s="222">
        <f>SUM(B67:B94)</f>
        <v>2993.870000000001</v>
      </c>
      <c r="C95" s="223">
        <f>SUM(C67:C94)</f>
        <v>569.8099999999998</v>
      </c>
      <c r="D95" s="224">
        <f>SUM(D67:D94)</f>
        <v>1884</v>
      </c>
      <c r="E95" s="224">
        <f>SUM(E67:E94)</f>
        <v>346</v>
      </c>
      <c r="F95" s="224">
        <f>SUM(F67:F94)</f>
        <v>17</v>
      </c>
      <c r="G95" s="103"/>
    </row>
    <row r="96" spans="1:6" ht="18">
      <c r="A96" s="98"/>
      <c r="B96" s="98"/>
      <c r="C96" s="110"/>
      <c r="D96" s="99"/>
      <c r="E96" s="100"/>
      <c r="F96" s="101"/>
    </row>
    <row r="97" spans="1:7" ht="16.5" customHeight="1">
      <c r="A97" s="86"/>
      <c r="B97" s="86"/>
      <c r="C97" s="102"/>
      <c r="D97" s="87"/>
      <c r="E97" s="88"/>
      <c r="F97" s="86"/>
      <c r="G97" s="56" t="s">
        <v>1</v>
      </c>
    </row>
    <row r="98" spans="1:6" ht="20.25">
      <c r="A98" s="103"/>
      <c r="B98" s="103"/>
      <c r="C98" s="104"/>
      <c r="D98" s="105"/>
      <c r="E98" s="106"/>
      <c r="F98" s="103" t="s">
        <v>1</v>
      </c>
    </row>
    <row r="99" spans="1:6" ht="20.25">
      <c r="A99" s="103"/>
      <c r="B99" s="103"/>
      <c r="C99" s="104"/>
      <c r="D99" s="105"/>
      <c r="E99" s="106"/>
      <c r="F99" s="103"/>
    </row>
    <row r="100" spans="1:6" ht="20.25">
      <c r="A100" s="103"/>
      <c r="B100" s="103"/>
      <c r="C100" s="104"/>
      <c r="D100" s="105"/>
      <c r="E100" s="106"/>
      <c r="F100" s="103"/>
    </row>
    <row r="101" spans="1:6" ht="20.25">
      <c r="A101" s="103"/>
      <c r="B101" s="103"/>
      <c r="C101" s="104"/>
      <c r="D101" s="105"/>
      <c r="E101" s="106"/>
      <c r="F101" s="103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3">
      <selection activeCell="E8" sqref="E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56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526.73</v>
      </c>
      <c r="F5" s="23">
        <f>E5/E8</f>
        <v>0.19405239521509596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737.18</v>
      </c>
      <c r="F6" s="23">
        <f>E6/E8</f>
        <v>0.27158419817489876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1450.46</v>
      </c>
      <c r="F7" s="23">
        <f>E7/E8</f>
        <v>0.5343634066100053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2714.37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18.04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380.42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6.45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53.25+41.24</f>
        <v>94.49000000000001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18.98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25">
        <v>23.65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11.57+0.45+1.41+3</f>
        <v>16.43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558.4599999999999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4.58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34.56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4.14+1.57</f>
        <v>5.71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2.45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53.43000000000001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141.18+7.79</f>
        <v>148.97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3.39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42.41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225">
        <v>4.94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0.05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199.76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758.2199999999999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3472.59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758.2199999999999</v>
      </c>
      <c r="F52" s="59">
        <f>E52/E51</f>
        <v>0.21834423297884284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2714.3700000000003</v>
      </c>
      <c r="F53" s="59">
        <f>F51-F52</f>
        <v>0.7816557670211571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1311.47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270.68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56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39873</v>
      </c>
      <c r="B67" s="210">
        <v>4.13</v>
      </c>
      <c r="C67" s="211">
        <v>1.76</v>
      </c>
      <c r="D67" s="212">
        <v>29</v>
      </c>
      <c r="E67" s="227">
        <v>0</v>
      </c>
      <c r="F67" s="214">
        <v>0</v>
      </c>
      <c r="G67" s="215"/>
    </row>
    <row r="68" spans="1:7" ht="20.25">
      <c r="A68" s="209">
        <v>39874</v>
      </c>
      <c r="B68" s="216">
        <v>139.8</v>
      </c>
      <c r="C68" s="217">
        <v>16.06</v>
      </c>
      <c r="D68" s="212">
        <v>1</v>
      </c>
      <c r="E68" s="212">
        <v>17</v>
      </c>
      <c r="F68" s="216">
        <v>1</v>
      </c>
      <c r="G68" s="215"/>
    </row>
    <row r="69" spans="1:7" ht="20.25">
      <c r="A69" s="209">
        <v>39875</v>
      </c>
      <c r="B69" s="216">
        <v>183.35</v>
      </c>
      <c r="C69" s="217">
        <v>28.26</v>
      </c>
      <c r="D69" s="212">
        <v>51</v>
      </c>
      <c r="E69" s="212">
        <v>17</v>
      </c>
      <c r="F69" s="214">
        <v>0</v>
      </c>
      <c r="G69" s="215"/>
    </row>
    <row r="70" spans="1:7" ht="20.25">
      <c r="A70" s="209">
        <v>39876</v>
      </c>
      <c r="B70" s="216">
        <v>144.86</v>
      </c>
      <c r="C70" s="217">
        <v>13.5</v>
      </c>
      <c r="D70" s="212">
        <v>74</v>
      </c>
      <c r="E70" s="212">
        <v>12</v>
      </c>
      <c r="F70" s="216">
        <v>2</v>
      </c>
      <c r="G70" s="215"/>
    </row>
    <row r="71" spans="1:7" ht="20.25">
      <c r="A71" s="209">
        <v>39877</v>
      </c>
      <c r="B71" s="216">
        <v>144.17</v>
      </c>
      <c r="C71" s="217">
        <v>20.52</v>
      </c>
      <c r="D71" s="212">
        <v>77</v>
      </c>
      <c r="E71" s="212">
        <v>14</v>
      </c>
      <c r="F71" s="214">
        <v>0</v>
      </c>
      <c r="G71" s="215"/>
    </row>
    <row r="72" spans="1:7" ht="20.25">
      <c r="A72" s="209">
        <v>39878</v>
      </c>
      <c r="B72" s="216">
        <v>150.03</v>
      </c>
      <c r="C72" s="217">
        <v>60.48</v>
      </c>
      <c r="D72" s="212">
        <v>90</v>
      </c>
      <c r="E72" s="212">
        <v>21</v>
      </c>
      <c r="F72" s="214">
        <v>0</v>
      </c>
      <c r="G72" s="215"/>
    </row>
    <row r="73" spans="1:7" ht="20.25">
      <c r="A73" s="209">
        <v>39879</v>
      </c>
      <c r="B73" s="218">
        <v>36.78</v>
      </c>
      <c r="C73" s="217">
        <v>7.36</v>
      </c>
      <c r="D73" s="212">
        <v>103</v>
      </c>
      <c r="E73" s="212">
        <v>2</v>
      </c>
      <c r="F73" s="214">
        <v>0</v>
      </c>
      <c r="G73" s="215"/>
    </row>
    <row r="74" spans="1:7" ht="20.25">
      <c r="A74" s="209">
        <v>39880</v>
      </c>
      <c r="B74" s="218">
        <v>19.1</v>
      </c>
      <c r="C74" s="217">
        <v>7.92</v>
      </c>
      <c r="D74" s="212">
        <v>114</v>
      </c>
      <c r="E74" s="213">
        <v>0</v>
      </c>
      <c r="F74" s="214">
        <v>0</v>
      </c>
      <c r="G74" s="215"/>
    </row>
    <row r="75" spans="1:7" ht="20.25">
      <c r="A75" s="209">
        <v>39881</v>
      </c>
      <c r="B75" s="218">
        <v>148.15</v>
      </c>
      <c r="C75" s="217">
        <v>17.91</v>
      </c>
      <c r="D75" s="212">
        <v>1</v>
      </c>
      <c r="E75" s="212">
        <v>20</v>
      </c>
      <c r="F75" s="216">
        <v>1</v>
      </c>
      <c r="G75" s="215"/>
    </row>
    <row r="76" spans="1:7" ht="20.25">
      <c r="A76" s="209">
        <v>39882</v>
      </c>
      <c r="B76" s="218">
        <v>158.4</v>
      </c>
      <c r="C76" s="217">
        <v>49.5</v>
      </c>
      <c r="D76" s="212">
        <v>112</v>
      </c>
      <c r="E76" s="212">
        <v>20</v>
      </c>
      <c r="F76" s="216">
        <v>1</v>
      </c>
      <c r="G76" s="215"/>
    </row>
    <row r="77" spans="1:7" ht="20.25">
      <c r="A77" s="209">
        <v>39883</v>
      </c>
      <c r="B77" s="218">
        <v>140.55</v>
      </c>
      <c r="C77" s="217">
        <v>12.62</v>
      </c>
      <c r="D77" s="212">
        <v>97</v>
      </c>
      <c r="E77" s="212">
        <v>18</v>
      </c>
      <c r="F77" s="216">
        <v>1</v>
      </c>
      <c r="G77" s="215"/>
    </row>
    <row r="78" spans="1:7" ht="20.25">
      <c r="A78" s="209">
        <v>39884</v>
      </c>
      <c r="B78" s="218">
        <v>139.69</v>
      </c>
      <c r="C78" s="217">
        <v>38.12</v>
      </c>
      <c r="D78" s="212">
        <v>116</v>
      </c>
      <c r="E78" s="212">
        <v>17</v>
      </c>
      <c r="F78" s="216">
        <v>2</v>
      </c>
      <c r="G78" s="215"/>
    </row>
    <row r="79" spans="1:7" ht="20.25">
      <c r="A79" s="209">
        <v>39885</v>
      </c>
      <c r="B79" s="218">
        <v>147.43</v>
      </c>
      <c r="C79" s="217">
        <v>45.28</v>
      </c>
      <c r="D79" s="212">
        <v>101</v>
      </c>
      <c r="E79" s="212">
        <v>21</v>
      </c>
      <c r="F79" s="214">
        <v>0</v>
      </c>
      <c r="G79" s="215"/>
    </row>
    <row r="80" spans="1:7" ht="20.25">
      <c r="A80" s="209">
        <v>39886</v>
      </c>
      <c r="B80" s="218">
        <v>36.36</v>
      </c>
      <c r="C80" s="217">
        <v>11.94</v>
      </c>
      <c r="D80" s="212">
        <v>114</v>
      </c>
      <c r="E80" s="212">
        <v>1</v>
      </c>
      <c r="F80" s="214">
        <v>0</v>
      </c>
      <c r="G80" s="215"/>
    </row>
    <row r="81" spans="1:7" ht="20.25">
      <c r="A81" s="209">
        <v>39887</v>
      </c>
      <c r="B81" s="218">
        <v>9.4</v>
      </c>
      <c r="C81" s="217">
        <v>4.88</v>
      </c>
      <c r="D81" s="212">
        <v>76</v>
      </c>
      <c r="E81" s="213">
        <v>0</v>
      </c>
      <c r="F81" s="214">
        <v>0</v>
      </c>
      <c r="G81" s="215"/>
    </row>
    <row r="82" spans="1:7" ht="20.25">
      <c r="A82" s="209">
        <v>39888</v>
      </c>
      <c r="B82" s="218">
        <v>146.75</v>
      </c>
      <c r="C82" s="217">
        <v>15.43</v>
      </c>
      <c r="D82" s="212">
        <v>2</v>
      </c>
      <c r="E82" s="212">
        <v>20</v>
      </c>
      <c r="F82" s="216">
        <v>2</v>
      </c>
      <c r="G82" s="215"/>
    </row>
    <row r="83" spans="1:7" ht="20.25">
      <c r="A83" s="209">
        <v>39889</v>
      </c>
      <c r="B83" s="218">
        <v>151.18</v>
      </c>
      <c r="C83" s="217">
        <v>43.78</v>
      </c>
      <c r="D83" s="212">
        <v>105</v>
      </c>
      <c r="E83" s="212">
        <v>15</v>
      </c>
      <c r="F83" s="214">
        <v>0</v>
      </c>
      <c r="G83" s="215"/>
    </row>
    <row r="84" spans="1:7" ht="20.25">
      <c r="A84" s="209">
        <v>39890</v>
      </c>
      <c r="B84" s="218">
        <v>151.32</v>
      </c>
      <c r="C84" s="217">
        <v>30.28</v>
      </c>
      <c r="D84" s="212">
        <v>89</v>
      </c>
      <c r="E84" s="212">
        <v>18</v>
      </c>
      <c r="F84" s="214">
        <v>0</v>
      </c>
      <c r="G84" s="215"/>
    </row>
    <row r="85" spans="1:7" ht="20.25">
      <c r="A85" s="209">
        <v>39891</v>
      </c>
      <c r="B85" s="218">
        <v>145.79</v>
      </c>
      <c r="C85" s="217">
        <v>15.32</v>
      </c>
      <c r="D85" s="212">
        <v>99</v>
      </c>
      <c r="E85" s="212">
        <v>16</v>
      </c>
      <c r="F85" s="216">
        <v>1</v>
      </c>
      <c r="G85" s="215"/>
    </row>
    <row r="86" spans="1:7" ht="20.25">
      <c r="A86" s="209">
        <v>39892</v>
      </c>
      <c r="B86" s="218">
        <v>154.62</v>
      </c>
      <c r="C86" s="217">
        <v>52.03</v>
      </c>
      <c r="D86" s="212">
        <v>122</v>
      </c>
      <c r="E86" s="212">
        <v>18</v>
      </c>
      <c r="F86" s="216">
        <v>2</v>
      </c>
      <c r="G86" s="215"/>
    </row>
    <row r="87" spans="1:7" ht="20.25">
      <c r="A87" s="209">
        <v>39893</v>
      </c>
      <c r="B87" s="218">
        <v>42.42</v>
      </c>
      <c r="C87" s="217">
        <v>11.77</v>
      </c>
      <c r="D87" s="212">
        <v>119</v>
      </c>
      <c r="E87" s="212">
        <v>1</v>
      </c>
      <c r="F87" s="216">
        <v>1</v>
      </c>
      <c r="G87" s="215"/>
    </row>
    <row r="88" spans="1:7" ht="20.25">
      <c r="A88" s="209">
        <v>39894</v>
      </c>
      <c r="B88" s="218">
        <v>8.89</v>
      </c>
      <c r="C88" s="217">
        <v>4.24</v>
      </c>
      <c r="D88" s="212">
        <v>68</v>
      </c>
      <c r="E88" s="213">
        <v>0</v>
      </c>
      <c r="F88" s="214">
        <v>0</v>
      </c>
      <c r="G88" s="215"/>
    </row>
    <row r="89" spans="1:7" ht="20.25">
      <c r="A89" s="209">
        <v>39895</v>
      </c>
      <c r="B89" s="218">
        <v>121.66</v>
      </c>
      <c r="C89" s="217">
        <v>10.65</v>
      </c>
      <c r="D89" s="212">
        <v>1</v>
      </c>
      <c r="E89" s="228">
        <v>18</v>
      </c>
      <c r="F89" s="216">
        <v>1</v>
      </c>
      <c r="G89" s="215" t="s">
        <v>1</v>
      </c>
    </row>
    <row r="90" spans="1:7" ht="20.25">
      <c r="A90" s="209">
        <v>39896</v>
      </c>
      <c r="B90" s="218">
        <v>146.13</v>
      </c>
      <c r="C90" s="217">
        <v>15.06</v>
      </c>
      <c r="D90" s="212">
        <v>102</v>
      </c>
      <c r="E90" s="228">
        <v>12</v>
      </c>
      <c r="F90" s="216">
        <v>1</v>
      </c>
      <c r="G90" s="215"/>
    </row>
    <row r="91" spans="1:7" ht="20.25">
      <c r="A91" s="209">
        <v>39897</v>
      </c>
      <c r="B91" s="218">
        <v>155.47</v>
      </c>
      <c r="C91" s="217">
        <v>55.92</v>
      </c>
      <c r="D91" s="212">
        <v>105</v>
      </c>
      <c r="E91" s="228">
        <v>18</v>
      </c>
      <c r="F91" s="216">
        <v>1</v>
      </c>
      <c r="G91" s="215"/>
    </row>
    <row r="92" spans="1:7" ht="20.25">
      <c r="A92" s="209">
        <v>39898</v>
      </c>
      <c r="B92" s="218">
        <v>153.28</v>
      </c>
      <c r="C92" s="217">
        <v>27.63</v>
      </c>
      <c r="D92" s="212">
        <v>82</v>
      </c>
      <c r="E92" s="228">
        <v>19</v>
      </c>
      <c r="F92" s="214">
        <v>0</v>
      </c>
      <c r="G92" s="215"/>
    </row>
    <row r="93" spans="1:7" ht="20.25">
      <c r="A93" s="209">
        <v>39899</v>
      </c>
      <c r="B93" s="218">
        <v>135.54</v>
      </c>
      <c r="C93" s="217">
        <v>45.14</v>
      </c>
      <c r="D93" s="212">
        <v>115</v>
      </c>
      <c r="E93" s="228">
        <v>17</v>
      </c>
      <c r="F93" s="216">
        <v>1</v>
      </c>
      <c r="G93" s="215"/>
    </row>
    <row r="94" spans="1:7" ht="20.25">
      <c r="A94" s="209">
        <v>39900</v>
      </c>
      <c r="B94" s="218">
        <v>42.84</v>
      </c>
      <c r="C94" s="217">
        <v>12.25</v>
      </c>
      <c r="D94" s="212">
        <v>135</v>
      </c>
      <c r="E94" s="228">
        <v>3</v>
      </c>
      <c r="F94" s="214">
        <v>0</v>
      </c>
      <c r="G94" s="215"/>
    </row>
    <row r="95" spans="1:7" ht="20.25">
      <c r="A95" s="209">
        <v>39901</v>
      </c>
      <c r="B95" s="218">
        <v>13.71</v>
      </c>
      <c r="C95" s="217">
        <v>9.08</v>
      </c>
      <c r="D95" s="212">
        <v>117</v>
      </c>
      <c r="E95" s="213">
        <v>0</v>
      </c>
      <c r="F95" s="214">
        <v>0</v>
      </c>
      <c r="G95" s="215"/>
    </row>
    <row r="96" spans="1:7" ht="20.25">
      <c r="A96" s="209">
        <v>39902</v>
      </c>
      <c r="B96" s="218">
        <v>136.77</v>
      </c>
      <c r="C96" s="226">
        <v>9.81</v>
      </c>
      <c r="D96" s="212">
        <v>2</v>
      </c>
      <c r="E96" s="212">
        <v>15</v>
      </c>
      <c r="F96" s="216">
        <v>3</v>
      </c>
      <c r="G96" s="215"/>
    </row>
    <row r="97" spans="1:7" ht="20.25">
      <c r="A97" s="209">
        <v>39903</v>
      </c>
      <c r="B97" s="219">
        <v>164.02</v>
      </c>
      <c r="C97" s="220">
        <v>42.68</v>
      </c>
      <c r="D97" s="221">
        <v>160</v>
      </c>
      <c r="E97" s="221">
        <v>16</v>
      </c>
      <c r="F97" s="221">
        <v>4</v>
      </c>
      <c r="G97" s="215"/>
    </row>
    <row r="98" spans="1:7" ht="20.25">
      <c r="A98" s="105" t="s">
        <v>36</v>
      </c>
      <c r="B98" s="222">
        <f>SUM(B67:B97)</f>
        <v>3472.59</v>
      </c>
      <c r="C98" s="223">
        <f>SUM(C67:C97)</f>
        <v>737.1799999999997</v>
      </c>
      <c r="D98" s="224">
        <f>SUM(D67:D97)</f>
        <v>2579</v>
      </c>
      <c r="E98" s="224">
        <f>SUM(E67:E97)</f>
        <v>386</v>
      </c>
      <c r="F98" s="224">
        <f>SUM(F67:F97)</f>
        <v>25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1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57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498.45</v>
      </c>
      <c r="F5" s="23">
        <f>E5/E8</f>
        <v>0.1809525192496887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669.85</v>
      </c>
      <c r="F6" s="23">
        <f>E6/E8</f>
        <v>0.2431759354386678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1586.29</v>
      </c>
      <c r="F7" s="23">
        <f>E7/E8</f>
        <v>0.5758715453116434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2754.59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46.78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293.19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0</v>
      </c>
      <c r="F14" s="166"/>
      <c r="G14" s="159"/>
      <c r="H14" s="20"/>
    </row>
    <row r="15" spans="1:9" s="19" customFormat="1" ht="20.25">
      <c r="A15" s="162" t="s">
        <v>6</v>
      </c>
      <c r="B15" s="162"/>
      <c r="C15" s="163"/>
      <c r="D15" s="164"/>
      <c r="E15" s="165">
        <f>49.85+33.86+20.73</f>
        <v>104.44000000000001</v>
      </c>
      <c r="F15" s="36"/>
      <c r="G15" s="159" t="s">
        <v>1</v>
      </c>
      <c r="H15" s="20" t="s">
        <v>1</v>
      </c>
      <c r="I15" s="19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96.3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76.92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35.48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40.03-1.5</f>
        <v>38.53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691.64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5.64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38.59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3.98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1.48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9">
        <f>2400/2000</f>
        <v>1.2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55.56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164.19+33.74</f>
        <v>197.93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6.78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75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16.1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75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3.9+8.97+1.5</f>
        <v>14.370000000000001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v>6.31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0.36+4.74+0.05+1.5</f>
        <v>6.65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248.14000000000001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939.78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3694.3699999999994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939.78</v>
      </c>
      <c r="F52" s="59">
        <f>E52/E51</f>
        <v>0.2543816672396106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2754.5899999999992</v>
      </c>
      <c r="F53" s="59">
        <f>F51-F52</f>
        <v>0.7456183327603894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1326.16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335.95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57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39904</v>
      </c>
      <c r="B67" s="176">
        <v>117.91</v>
      </c>
      <c r="C67" s="232">
        <v>22.93</v>
      </c>
      <c r="D67" s="212">
        <v>98</v>
      </c>
      <c r="E67" s="212">
        <v>17</v>
      </c>
      <c r="F67" s="214">
        <v>0</v>
      </c>
      <c r="G67" s="215"/>
    </row>
    <row r="68" spans="1:7" ht="20.25">
      <c r="A68" s="209">
        <v>39905</v>
      </c>
      <c r="B68" s="176">
        <v>149.92</v>
      </c>
      <c r="C68" s="233">
        <v>20.27</v>
      </c>
      <c r="D68" s="212">
        <v>91</v>
      </c>
      <c r="E68" s="212">
        <v>17</v>
      </c>
      <c r="F68" s="216">
        <v>1</v>
      </c>
      <c r="G68" s="215"/>
    </row>
    <row r="69" spans="1:7" ht="20.25">
      <c r="A69" s="209">
        <v>39906</v>
      </c>
      <c r="B69" s="176">
        <v>228.69</v>
      </c>
      <c r="C69" s="233">
        <v>51.5</v>
      </c>
      <c r="D69" s="212">
        <v>168</v>
      </c>
      <c r="E69" s="212">
        <v>22</v>
      </c>
      <c r="F69" s="216">
        <v>2</v>
      </c>
      <c r="G69" s="215"/>
    </row>
    <row r="70" spans="1:7" ht="20.25">
      <c r="A70" s="209">
        <v>39907</v>
      </c>
      <c r="B70" s="176">
        <v>47.12</v>
      </c>
      <c r="C70" s="233">
        <v>10.33</v>
      </c>
      <c r="D70" s="212">
        <v>107</v>
      </c>
      <c r="E70" s="212">
        <v>2</v>
      </c>
      <c r="F70" s="216">
        <v>1</v>
      </c>
      <c r="G70" s="215"/>
    </row>
    <row r="71" spans="1:7" ht="20.25">
      <c r="A71" s="209">
        <v>39908</v>
      </c>
      <c r="B71" s="176">
        <v>20.37</v>
      </c>
      <c r="C71" s="233">
        <v>11.6</v>
      </c>
      <c r="D71" s="212">
        <v>118</v>
      </c>
      <c r="E71" s="213">
        <v>0</v>
      </c>
      <c r="F71" s="214">
        <v>0</v>
      </c>
      <c r="G71" s="215"/>
    </row>
    <row r="72" spans="1:7" ht="20.25">
      <c r="A72" s="209">
        <v>39909</v>
      </c>
      <c r="B72" s="176">
        <v>156.32</v>
      </c>
      <c r="C72" s="233">
        <v>12.31</v>
      </c>
      <c r="D72" s="212">
        <v>3</v>
      </c>
      <c r="E72" s="212">
        <v>17</v>
      </c>
      <c r="F72" s="214">
        <v>0</v>
      </c>
      <c r="G72" s="215"/>
    </row>
    <row r="73" spans="1:7" ht="20.25">
      <c r="A73" s="209">
        <v>39910</v>
      </c>
      <c r="B73" s="176">
        <v>127.29</v>
      </c>
      <c r="C73" s="233">
        <v>26.74</v>
      </c>
      <c r="D73" s="212">
        <v>104</v>
      </c>
      <c r="E73" s="212">
        <v>13</v>
      </c>
      <c r="F73" s="216">
        <v>2</v>
      </c>
      <c r="G73" s="215"/>
    </row>
    <row r="74" spans="1:7" ht="20.25">
      <c r="A74" s="209">
        <v>39911</v>
      </c>
      <c r="B74" s="176">
        <v>150.24</v>
      </c>
      <c r="C74" s="233">
        <v>40.57</v>
      </c>
      <c r="D74" s="212">
        <v>96</v>
      </c>
      <c r="E74" s="212">
        <v>22</v>
      </c>
      <c r="F74" s="216">
        <v>3</v>
      </c>
      <c r="G74" s="215"/>
    </row>
    <row r="75" spans="1:7" ht="20.25">
      <c r="A75" s="209">
        <v>39912</v>
      </c>
      <c r="B75" s="176">
        <v>160.2</v>
      </c>
      <c r="C75" s="233">
        <v>20.52</v>
      </c>
      <c r="D75" s="212">
        <v>66</v>
      </c>
      <c r="E75" s="212">
        <v>20</v>
      </c>
      <c r="F75" s="216">
        <v>5</v>
      </c>
      <c r="G75" s="215"/>
    </row>
    <row r="76" spans="1:7" ht="20.25">
      <c r="A76" s="209">
        <v>39913</v>
      </c>
      <c r="B76" s="176">
        <v>135.48</v>
      </c>
      <c r="C76" s="233">
        <v>21.01</v>
      </c>
      <c r="D76" s="212">
        <v>86</v>
      </c>
      <c r="E76" s="212">
        <v>18</v>
      </c>
      <c r="F76" s="216">
        <v>1</v>
      </c>
      <c r="G76" s="215"/>
    </row>
    <row r="77" spans="1:7" ht="20.25">
      <c r="A77" s="209">
        <v>39914</v>
      </c>
      <c r="B77" s="176">
        <v>27.61</v>
      </c>
      <c r="C77" s="233">
        <v>8.64</v>
      </c>
      <c r="D77" s="212">
        <v>123</v>
      </c>
      <c r="E77" s="212">
        <v>1</v>
      </c>
      <c r="F77" s="216">
        <v>1</v>
      </c>
      <c r="G77" s="215"/>
    </row>
    <row r="78" spans="1:7" ht="20.25">
      <c r="A78" s="209">
        <v>39915</v>
      </c>
      <c r="B78" s="213">
        <v>0</v>
      </c>
      <c r="C78" s="213">
        <v>0</v>
      </c>
      <c r="D78" s="213">
        <v>0</v>
      </c>
      <c r="E78" s="213">
        <v>0</v>
      </c>
      <c r="F78" s="214">
        <v>0</v>
      </c>
      <c r="G78" s="215"/>
    </row>
    <row r="79" spans="1:7" ht="20.25">
      <c r="A79" s="209">
        <v>39916</v>
      </c>
      <c r="B79" s="176">
        <v>145.29</v>
      </c>
      <c r="C79" s="233">
        <v>6.8</v>
      </c>
      <c r="D79" s="212">
        <v>2</v>
      </c>
      <c r="E79" s="212">
        <v>18</v>
      </c>
      <c r="F79" s="216">
        <v>1</v>
      </c>
      <c r="G79" s="215"/>
    </row>
    <row r="80" spans="1:7" ht="20.25">
      <c r="A80" s="209">
        <v>39917</v>
      </c>
      <c r="B80" s="176">
        <v>199.36</v>
      </c>
      <c r="C80" s="233">
        <v>45.01</v>
      </c>
      <c r="D80" s="212">
        <v>173</v>
      </c>
      <c r="E80" s="212">
        <v>20</v>
      </c>
      <c r="F80" s="216">
        <v>1</v>
      </c>
      <c r="G80" s="215"/>
    </row>
    <row r="81" spans="1:7" ht="20.25">
      <c r="A81" s="209">
        <v>39918</v>
      </c>
      <c r="B81" s="176">
        <v>117</v>
      </c>
      <c r="C81" s="233">
        <v>18.82</v>
      </c>
      <c r="D81" s="212">
        <v>112</v>
      </c>
      <c r="E81" s="212">
        <v>16</v>
      </c>
      <c r="F81" s="216">
        <v>2</v>
      </c>
      <c r="G81" s="215"/>
    </row>
    <row r="82" spans="1:7" ht="20.25">
      <c r="A82" s="209">
        <v>39919</v>
      </c>
      <c r="B82" s="176">
        <v>144.01</v>
      </c>
      <c r="C82" s="233">
        <v>25.13</v>
      </c>
      <c r="D82" s="212">
        <v>97</v>
      </c>
      <c r="E82" s="212">
        <v>20</v>
      </c>
      <c r="F82" s="214">
        <v>0</v>
      </c>
      <c r="G82" s="215"/>
    </row>
    <row r="83" spans="1:7" ht="20.25">
      <c r="A83" s="209">
        <v>39920</v>
      </c>
      <c r="B83" s="176">
        <v>164.28</v>
      </c>
      <c r="C83" s="233">
        <v>33.46</v>
      </c>
      <c r="D83" s="212">
        <v>98</v>
      </c>
      <c r="E83" s="212">
        <v>18</v>
      </c>
      <c r="F83" s="216">
        <v>2</v>
      </c>
      <c r="G83" s="215"/>
    </row>
    <row r="84" spans="1:7" ht="20.25">
      <c r="A84" s="209">
        <v>39921</v>
      </c>
      <c r="B84" s="176">
        <v>34.71</v>
      </c>
      <c r="C84" s="233">
        <v>11.25</v>
      </c>
      <c r="D84" s="212">
        <v>115</v>
      </c>
      <c r="E84" s="212">
        <v>1</v>
      </c>
      <c r="F84" s="216">
        <v>1</v>
      </c>
      <c r="G84" s="215"/>
    </row>
    <row r="85" spans="1:7" ht="20.25">
      <c r="A85" s="209">
        <v>39922</v>
      </c>
      <c r="B85" s="176">
        <v>21.27</v>
      </c>
      <c r="C85" s="233">
        <v>4.96</v>
      </c>
      <c r="D85" s="212">
        <v>130</v>
      </c>
      <c r="E85" s="213">
        <v>0</v>
      </c>
      <c r="F85" s="214">
        <v>0</v>
      </c>
      <c r="G85" s="215"/>
    </row>
    <row r="86" spans="1:7" ht="20.25">
      <c r="A86" s="209">
        <v>39923</v>
      </c>
      <c r="B86" s="176">
        <v>179.7</v>
      </c>
      <c r="C86" s="233">
        <v>15.01</v>
      </c>
      <c r="D86" s="212">
        <v>4</v>
      </c>
      <c r="E86" s="212">
        <v>22</v>
      </c>
      <c r="F86" s="216">
        <v>2</v>
      </c>
      <c r="G86" s="215"/>
    </row>
    <row r="87" spans="1:7" ht="20.25">
      <c r="A87" s="209">
        <v>39924</v>
      </c>
      <c r="B87" s="176">
        <v>190.69</v>
      </c>
      <c r="C87" s="233">
        <v>35.45</v>
      </c>
      <c r="D87" s="212">
        <v>115</v>
      </c>
      <c r="E87" s="212">
        <v>14</v>
      </c>
      <c r="F87" s="216">
        <v>1</v>
      </c>
      <c r="G87" s="215"/>
    </row>
    <row r="88" spans="1:7" ht="20.25">
      <c r="A88" s="209">
        <v>39925</v>
      </c>
      <c r="B88" s="176">
        <v>169.4</v>
      </c>
      <c r="C88" s="233">
        <v>33.1</v>
      </c>
      <c r="D88" s="212">
        <v>136</v>
      </c>
      <c r="E88" s="212">
        <v>20</v>
      </c>
      <c r="F88" s="216">
        <v>3</v>
      </c>
      <c r="G88" s="215"/>
    </row>
    <row r="89" spans="1:7" ht="20.25">
      <c r="A89" s="209">
        <v>39926</v>
      </c>
      <c r="B89" s="176">
        <v>189</v>
      </c>
      <c r="C89" s="233">
        <v>31.58</v>
      </c>
      <c r="D89" s="212">
        <v>109</v>
      </c>
      <c r="E89" s="212">
        <v>18</v>
      </c>
      <c r="F89" s="214">
        <v>0</v>
      </c>
      <c r="G89" s="215" t="s">
        <v>1</v>
      </c>
    </row>
    <row r="90" spans="1:7" ht="20.25">
      <c r="A90" s="209">
        <v>39927</v>
      </c>
      <c r="B90" s="176">
        <v>172.56</v>
      </c>
      <c r="C90" s="233">
        <v>37.28</v>
      </c>
      <c r="D90" s="212">
        <v>117</v>
      </c>
      <c r="E90" s="212">
        <v>16</v>
      </c>
      <c r="F90" s="216">
        <v>5</v>
      </c>
      <c r="G90" s="215"/>
    </row>
    <row r="91" spans="1:7" ht="20.25">
      <c r="A91" s="209">
        <v>39928</v>
      </c>
      <c r="B91" s="176">
        <v>25.06</v>
      </c>
      <c r="C91" s="233">
        <v>9.6</v>
      </c>
      <c r="D91" s="212">
        <v>106</v>
      </c>
      <c r="E91" s="212">
        <v>1</v>
      </c>
      <c r="F91" s="216">
        <v>1</v>
      </c>
      <c r="G91" s="215"/>
    </row>
    <row r="92" spans="1:7" ht="20.25">
      <c r="A92" s="209">
        <v>39929</v>
      </c>
      <c r="B92" s="176">
        <v>15.25</v>
      </c>
      <c r="C92" s="233">
        <v>2.96</v>
      </c>
      <c r="D92" s="212">
        <v>114</v>
      </c>
      <c r="E92" s="213">
        <v>0</v>
      </c>
      <c r="F92" s="214">
        <v>0</v>
      </c>
      <c r="G92" s="215"/>
    </row>
    <row r="93" spans="1:7" ht="20.25">
      <c r="A93" s="209">
        <v>39930</v>
      </c>
      <c r="B93" s="176">
        <v>120.98</v>
      </c>
      <c r="C93" s="233">
        <v>3.64</v>
      </c>
      <c r="D93" s="213">
        <v>0</v>
      </c>
      <c r="E93" s="228">
        <v>18</v>
      </c>
      <c r="F93" s="216">
        <v>2</v>
      </c>
      <c r="G93" s="215"/>
    </row>
    <row r="94" spans="1:7" ht="20.25">
      <c r="A94" s="209">
        <v>39931</v>
      </c>
      <c r="B94" s="176">
        <v>192.42</v>
      </c>
      <c r="C94" s="233">
        <v>48.21</v>
      </c>
      <c r="D94" s="212">
        <v>139</v>
      </c>
      <c r="E94" s="228">
        <v>18</v>
      </c>
      <c r="F94" s="216">
        <v>4</v>
      </c>
      <c r="G94" s="215"/>
    </row>
    <row r="95" spans="1:7" ht="20.25">
      <c r="A95" s="209">
        <v>39932</v>
      </c>
      <c r="B95" s="176">
        <v>146.77</v>
      </c>
      <c r="C95" s="233">
        <v>33.41</v>
      </c>
      <c r="D95" s="212">
        <v>96</v>
      </c>
      <c r="E95" s="212">
        <v>22</v>
      </c>
      <c r="F95" s="216">
        <v>2</v>
      </c>
      <c r="G95" s="215"/>
    </row>
    <row r="96" spans="1:7" ht="20.25">
      <c r="A96" s="209">
        <v>39933</v>
      </c>
      <c r="B96" s="176">
        <v>145.47</v>
      </c>
      <c r="C96" s="234">
        <v>27.76</v>
      </c>
      <c r="D96" s="212">
        <v>151</v>
      </c>
      <c r="E96" s="212">
        <v>23</v>
      </c>
      <c r="F96" s="216">
        <v>9</v>
      </c>
      <c r="G96" s="215"/>
    </row>
    <row r="97" spans="1:7" ht="20.25">
      <c r="A97" s="209"/>
      <c r="B97" s="165"/>
      <c r="C97" s="231"/>
      <c r="D97" s="221"/>
      <c r="E97" s="221"/>
      <c r="F97" s="221"/>
      <c r="G97" s="215"/>
    </row>
    <row r="98" spans="1:7" ht="20.25">
      <c r="A98" s="105" t="s">
        <v>36</v>
      </c>
      <c r="B98" s="176">
        <f>SUM(B67:B97)</f>
        <v>3694.3699999999994</v>
      </c>
      <c r="C98" s="223">
        <f>SUM(C67:C97)</f>
        <v>669.85</v>
      </c>
      <c r="D98" s="224">
        <f>SUM(D67:D97)</f>
        <v>2874</v>
      </c>
      <c r="E98" s="224">
        <f>SUM(E67:E97)</f>
        <v>414</v>
      </c>
      <c r="F98" s="224">
        <f>SUM(F67:F97)</f>
        <v>52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5" header="0.3" footer="0.3"/>
  <pageSetup fitToHeight="2" horizontalDpi="600" verticalDpi="600" orientation="portrait" scale="5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17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58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437.02</v>
      </c>
      <c r="F5" s="23">
        <f>E5/E8</f>
        <v>0.1682768393125994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685.03</v>
      </c>
      <c r="F6" s="23">
        <f>E6/E8</f>
        <v>0.2637743884360212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1474.98</v>
      </c>
      <c r="F7" s="23">
        <f>E7/E8</f>
        <v>0.5679487722513795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2597.0299999999997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36.62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241.91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8.82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107.26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88.16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201.36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f>164.08-74.15</f>
        <v>89.93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5.59+9.36</f>
        <v>14.95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789.01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68">
        <v>0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6.83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50.08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1.22+2.42</f>
        <v>3.6399999999999997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5.2</v>
      </c>
      <c r="F32" s="166" t="s">
        <v>1</v>
      </c>
      <c r="G32" s="159" t="s">
        <v>1</v>
      </c>
      <c r="H32" s="20"/>
    </row>
    <row r="33" spans="1:8" s="19" customFormat="1" ht="21" thickBot="1">
      <c r="A33" s="103" t="s">
        <v>38</v>
      </c>
      <c r="B33" s="103"/>
      <c r="C33" s="166"/>
      <c r="D33" s="166"/>
      <c r="E33" s="177">
        <v>0</v>
      </c>
      <c r="F33" s="163"/>
      <c r="G33" s="159"/>
      <c r="H33" s="20"/>
    </row>
    <row r="34" spans="1:8" s="19" customFormat="1" ht="21.75" thickBot="1" thickTop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66.14999999999999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146.38+26.97</f>
        <v>173.35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5.76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28.56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5.59+9.66</f>
        <v>15.25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8.82</f>
        <v>8.82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0.48+0.93</f>
        <v>1.4100000000000001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233.14999999999998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1022.16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3619.1900000000005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1022.16</v>
      </c>
      <c r="F52" s="59">
        <f>E52/E51</f>
        <v>0.2824278360627654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2597.0300000000007</v>
      </c>
      <c r="F53" s="59">
        <f>F51-F52</f>
        <v>0.7175721639372346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1116.35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293.46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59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39934</v>
      </c>
      <c r="B67" s="176">
        <v>129.9</v>
      </c>
      <c r="C67" s="232">
        <v>44.4</v>
      </c>
      <c r="D67" s="212">
        <v>98</v>
      </c>
      <c r="E67" s="212">
        <v>19</v>
      </c>
      <c r="F67" s="216">
        <v>2</v>
      </c>
      <c r="G67" s="215"/>
    </row>
    <row r="68" spans="1:7" ht="20.25">
      <c r="A68" s="209">
        <v>39935</v>
      </c>
      <c r="B68" s="176">
        <v>13.92</v>
      </c>
      <c r="C68" s="233">
        <v>4.56</v>
      </c>
      <c r="D68" s="212">
        <v>44</v>
      </c>
      <c r="E68" s="212">
        <v>1</v>
      </c>
      <c r="F68" s="213">
        <v>0</v>
      </c>
      <c r="G68" s="215"/>
    </row>
    <row r="69" spans="1:7" ht="20.25">
      <c r="A69" s="209">
        <v>39936</v>
      </c>
      <c r="B69" s="176">
        <v>7.17</v>
      </c>
      <c r="C69" s="233">
        <v>1.84</v>
      </c>
      <c r="D69" s="212">
        <v>44</v>
      </c>
      <c r="E69" s="213">
        <v>0</v>
      </c>
      <c r="F69" s="213">
        <v>0</v>
      </c>
      <c r="G69" s="215"/>
    </row>
    <row r="70" spans="1:7" ht="20.25">
      <c r="A70" s="209">
        <v>39937</v>
      </c>
      <c r="B70" s="176">
        <v>135.03</v>
      </c>
      <c r="C70" s="233">
        <v>13.92</v>
      </c>
      <c r="D70" s="212">
        <v>1</v>
      </c>
      <c r="E70" s="212">
        <v>17</v>
      </c>
      <c r="F70" s="216">
        <v>3</v>
      </c>
      <c r="G70" s="215"/>
    </row>
    <row r="71" spans="1:7" ht="20.25">
      <c r="A71" s="209">
        <v>39938</v>
      </c>
      <c r="B71" s="176">
        <v>144.94</v>
      </c>
      <c r="C71" s="233">
        <v>16.29</v>
      </c>
      <c r="D71" s="212">
        <v>82</v>
      </c>
      <c r="E71" s="212">
        <v>9</v>
      </c>
      <c r="F71" s="216">
        <v>4</v>
      </c>
      <c r="G71" s="215"/>
    </row>
    <row r="72" spans="1:7" ht="20.25">
      <c r="A72" s="209">
        <v>39939</v>
      </c>
      <c r="B72" s="176">
        <v>139.2</v>
      </c>
      <c r="C72" s="233">
        <v>18.77</v>
      </c>
      <c r="D72" s="212">
        <v>72</v>
      </c>
      <c r="E72" s="212">
        <v>17</v>
      </c>
      <c r="F72" s="216">
        <v>1</v>
      </c>
      <c r="G72" s="215"/>
    </row>
    <row r="73" spans="1:7" ht="20.25">
      <c r="A73" s="209">
        <v>39940</v>
      </c>
      <c r="B73" s="176">
        <v>121.61</v>
      </c>
      <c r="C73" s="233">
        <v>18.31</v>
      </c>
      <c r="D73" s="212">
        <v>100</v>
      </c>
      <c r="E73" s="212">
        <v>12</v>
      </c>
      <c r="F73" s="216">
        <v>2</v>
      </c>
      <c r="G73" s="215"/>
    </row>
    <row r="74" spans="1:7" ht="20.25">
      <c r="A74" s="209">
        <v>39941</v>
      </c>
      <c r="B74" s="176">
        <v>178.25</v>
      </c>
      <c r="C74" s="233">
        <v>37.91</v>
      </c>
      <c r="D74" s="212">
        <v>106</v>
      </c>
      <c r="E74" s="212">
        <v>16</v>
      </c>
      <c r="F74" s="213">
        <v>0</v>
      </c>
      <c r="G74" s="215"/>
    </row>
    <row r="75" spans="1:7" ht="20.25">
      <c r="A75" s="209">
        <v>39942</v>
      </c>
      <c r="B75" s="176">
        <v>24.82</v>
      </c>
      <c r="C75" s="233">
        <v>9.44</v>
      </c>
      <c r="D75" s="212">
        <v>116</v>
      </c>
      <c r="E75" s="212">
        <v>1</v>
      </c>
      <c r="F75" s="213">
        <v>0</v>
      </c>
      <c r="G75" s="215"/>
    </row>
    <row r="76" spans="1:7" ht="20.25">
      <c r="A76" s="209">
        <v>39943</v>
      </c>
      <c r="B76" s="176">
        <v>15.91</v>
      </c>
      <c r="C76" s="233">
        <v>3.76</v>
      </c>
      <c r="D76" s="212">
        <v>109</v>
      </c>
      <c r="E76" s="213">
        <v>0</v>
      </c>
      <c r="F76" s="213">
        <v>0</v>
      </c>
      <c r="G76" s="215"/>
    </row>
    <row r="77" spans="1:7" ht="20.25">
      <c r="A77" s="209">
        <v>39944</v>
      </c>
      <c r="B77" s="176">
        <v>121.63</v>
      </c>
      <c r="C77" s="233">
        <v>1.35</v>
      </c>
      <c r="D77" s="212">
        <v>1</v>
      </c>
      <c r="E77" s="212">
        <v>16</v>
      </c>
      <c r="F77" s="216">
        <v>1</v>
      </c>
      <c r="G77" s="215"/>
    </row>
    <row r="78" spans="1:7" ht="20.25">
      <c r="A78" s="209">
        <v>39945</v>
      </c>
      <c r="B78" s="213">
        <v>141.14</v>
      </c>
      <c r="C78" s="233">
        <v>44.13</v>
      </c>
      <c r="D78" s="212">
        <v>119</v>
      </c>
      <c r="E78" s="212">
        <v>11</v>
      </c>
      <c r="F78" s="216">
        <v>1</v>
      </c>
      <c r="G78" s="215"/>
    </row>
    <row r="79" spans="1:7" ht="20.25">
      <c r="A79" s="209">
        <v>39946</v>
      </c>
      <c r="B79" s="176">
        <v>154.91</v>
      </c>
      <c r="C79" s="233">
        <v>37.16</v>
      </c>
      <c r="D79" s="212">
        <v>109</v>
      </c>
      <c r="E79" s="212">
        <v>13</v>
      </c>
      <c r="F79" s="216">
        <v>2</v>
      </c>
      <c r="G79" s="215"/>
    </row>
    <row r="80" spans="1:7" ht="20.25">
      <c r="A80" s="209">
        <v>39947</v>
      </c>
      <c r="B80" s="176">
        <v>206.36</v>
      </c>
      <c r="C80" s="233">
        <v>38.21</v>
      </c>
      <c r="D80" s="212">
        <v>121</v>
      </c>
      <c r="E80" s="212">
        <v>19</v>
      </c>
      <c r="F80" s="216">
        <v>3</v>
      </c>
      <c r="G80" s="215"/>
    </row>
    <row r="81" spans="1:7" ht="20.25">
      <c r="A81" s="209">
        <v>39948</v>
      </c>
      <c r="B81" s="176">
        <v>189</v>
      </c>
      <c r="C81" s="233">
        <v>44.36</v>
      </c>
      <c r="D81" s="212">
        <v>98</v>
      </c>
      <c r="E81" s="212">
        <v>18</v>
      </c>
      <c r="F81" s="216">
        <v>2</v>
      </c>
      <c r="G81" s="215"/>
    </row>
    <row r="82" spans="1:7" ht="20.25">
      <c r="A82" s="209">
        <v>39949</v>
      </c>
      <c r="B82" s="176">
        <v>53.74</v>
      </c>
      <c r="C82" s="233">
        <v>37.61</v>
      </c>
      <c r="D82" s="212">
        <v>107</v>
      </c>
      <c r="E82" s="212">
        <v>5</v>
      </c>
      <c r="F82" s="216">
        <v>1</v>
      </c>
      <c r="G82" s="215"/>
    </row>
    <row r="83" spans="1:7" ht="20.25">
      <c r="A83" s="209">
        <v>39950</v>
      </c>
      <c r="B83" s="176">
        <v>17.65</v>
      </c>
      <c r="C83" s="233">
        <v>5.12</v>
      </c>
      <c r="D83" s="212">
        <v>109</v>
      </c>
      <c r="E83" s="213">
        <v>0</v>
      </c>
      <c r="F83" s="213">
        <v>0</v>
      </c>
      <c r="G83" s="215"/>
    </row>
    <row r="84" spans="1:7" ht="20.25">
      <c r="A84" s="209">
        <v>39951</v>
      </c>
      <c r="B84" s="176">
        <v>171.71</v>
      </c>
      <c r="C84" s="233">
        <v>25.21</v>
      </c>
      <c r="D84" s="212">
        <v>1</v>
      </c>
      <c r="E84" s="212">
        <v>26</v>
      </c>
      <c r="F84" s="216">
        <v>2</v>
      </c>
      <c r="G84" s="215"/>
    </row>
    <row r="85" spans="1:7" ht="20.25">
      <c r="A85" s="209">
        <v>39952</v>
      </c>
      <c r="B85" s="176">
        <v>229.82</v>
      </c>
      <c r="C85" s="233">
        <v>36.3</v>
      </c>
      <c r="D85" s="212">
        <v>135</v>
      </c>
      <c r="E85" s="212">
        <v>17</v>
      </c>
      <c r="F85" s="216">
        <v>3</v>
      </c>
      <c r="G85" s="215"/>
    </row>
    <row r="86" spans="1:7" ht="20.25">
      <c r="A86" s="209">
        <v>39953</v>
      </c>
      <c r="B86" s="176">
        <v>109.21</v>
      </c>
      <c r="C86" s="233">
        <v>14.93</v>
      </c>
      <c r="D86" s="212">
        <v>93</v>
      </c>
      <c r="E86" s="212">
        <v>16</v>
      </c>
      <c r="F86" s="213">
        <v>0</v>
      </c>
      <c r="G86" s="215"/>
    </row>
    <row r="87" spans="1:7" ht="20.25">
      <c r="A87" s="209">
        <v>39954</v>
      </c>
      <c r="B87" s="176">
        <v>193.78</v>
      </c>
      <c r="C87" s="233">
        <v>21.75</v>
      </c>
      <c r="D87" s="212">
        <v>118</v>
      </c>
      <c r="E87" s="212">
        <v>18</v>
      </c>
      <c r="F87" s="216">
        <v>2</v>
      </c>
      <c r="G87" s="215"/>
    </row>
    <row r="88" spans="1:7" ht="20.25">
      <c r="A88" s="209">
        <v>39955</v>
      </c>
      <c r="B88" s="176">
        <v>158.53</v>
      </c>
      <c r="C88" s="233">
        <v>46.57</v>
      </c>
      <c r="D88" s="212">
        <v>109</v>
      </c>
      <c r="E88" s="212">
        <v>22</v>
      </c>
      <c r="F88" s="216">
        <v>1</v>
      </c>
      <c r="G88" s="215"/>
    </row>
    <row r="89" spans="1:7" ht="20.25">
      <c r="A89" s="209">
        <v>39956</v>
      </c>
      <c r="B89" s="176">
        <v>35.93</v>
      </c>
      <c r="C89" s="233">
        <v>18.52</v>
      </c>
      <c r="D89" s="212">
        <v>140</v>
      </c>
      <c r="E89" s="212">
        <v>1</v>
      </c>
      <c r="F89" s="216">
        <v>1</v>
      </c>
      <c r="G89" s="215" t="s">
        <v>1</v>
      </c>
    </row>
    <row r="90" spans="1:7" ht="20.25">
      <c r="A90" s="209">
        <v>39957</v>
      </c>
      <c r="B90" s="176">
        <v>14.87</v>
      </c>
      <c r="C90" s="233">
        <v>2.56</v>
      </c>
      <c r="D90" s="212">
        <v>103</v>
      </c>
      <c r="E90" s="213">
        <v>0</v>
      </c>
      <c r="F90" s="213">
        <v>0</v>
      </c>
      <c r="G90" s="215"/>
    </row>
    <row r="91" spans="1:7" ht="20.25">
      <c r="A91" s="209">
        <v>39958</v>
      </c>
      <c r="B91" s="176">
        <v>48.55</v>
      </c>
      <c r="C91" s="233">
        <v>0</v>
      </c>
      <c r="D91" s="213">
        <v>0</v>
      </c>
      <c r="E91" s="212">
        <v>6</v>
      </c>
      <c r="F91" s="213">
        <v>0</v>
      </c>
      <c r="G91" s="215"/>
    </row>
    <row r="92" spans="1:7" ht="20.25">
      <c r="A92" s="209">
        <v>39959</v>
      </c>
      <c r="B92" s="176">
        <v>115.73</v>
      </c>
      <c r="C92" s="233">
        <v>15.98</v>
      </c>
      <c r="D92" s="212">
        <v>95</v>
      </c>
      <c r="E92" s="212">
        <v>17</v>
      </c>
      <c r="F92" s="216">
        <v>5</v>
      </c>
      <c r="G92" s="215"/>
    </row>
    <row r="93" spans="1:7" ht="20.25">
      <c r="A93" s="209">
        <v>39960</v>
      </c>
      <c r="B93" s="176">
        <v>182.28</v>
      </c>
      <c r="C93" s="233">
        <v>27.11</v>
      </c>
      <c r="D93" s="228">
        <v>115</v>
      </c>
      <c r="E93" s="212">
        <v>15</v>
      </c>
      <c r="F93" s="213">
        <v>0</v>
      </c>
      <c r="G93" s="215"/>
    </row>
    <row r="94" spans="1:7" ht="20.25">
      <c r="A94" s="209">
        <v>39961</v>
      </c>
      <c r="B94" s="176">
        <v>105.35</v>
      </c>
      <c r="C94" s="233">
        <v>18.11</v>
      </c>
      <c r="D94" s="212">
        <v>108</v>
      </c>
      <c r="E94" s="212">
        <v>16</v>
      </c>
      <c r="F94" s="216">
        <v>1</v>
      </c>
      <c r="G94" s="215"/>
    </row>
    <row r="95" spans="1:7" ht="20.25">
      <c r="A95" s="209">
        <v>39962</v>
      </c>
      <c r="B95" s="176">
        <v>171.95</v>
      </c>
      <c r="C95" s="233">
        <v>29.58</v>
      </c>
      <c r="D95" s="212">
        <v>94</v>
      </c>
      <c r="E95" s="212">
        <v>26</v>
      </c>
      <c r="F95" s="213">
        <v>0</v>
      </c>
      <c r="G95" s="215"/>
    </row>
    <row r="96" spans="1:7" ht="20.25">
      <c r="A96" s="209">
        <v>39963</v>
      </c>
      <c r="B96" s="176">
        <v>268.09</v>
      </c>
      <c r="C96" s="234">
        <v>47.83</v>
      </c>
      <c r="D96" s="212">
        <v>157</v>
      </c>
      <c r="E96" s="212">
        <v>1</v>
      </c>
      <c r="F96" s="216">
        <v>1</v>
      </c>
      <c r="G96" s="215"/>
    </row>
    <row r="97" spans="1:7" ht="20.25">
      <c r="A97" s="209">
        <v>39964</v>
      </c>
      <c r="B97" s="165">
        <v>18.21</v>
      </c>
      <c r="C97" s="237">
        <v>3.44</v>
      </c>
      <c r="D97" s="221">
        <v>149</v>
      </c>
      <c r="E97" s="221"/>
      <c r="F97" s="221">
        <v>5</v>
      </c>
      <c r="G97" s="215"/>
    </row>
    <row r="98" spans="1:7" ht="20.25">
      <c r="A98" s="105" t="s">
        <v>36</v>
      </c>
      <c r="B98" s="176">
        <f>SUM(B67:B97)</f>
        <v>3619.1900000000005</v>
      </c>
      <c r="C98" s="223">
        <f>SUM(C67:C97)</f>
        <v>685.0300000000001</v>
      </c>
      <c r="D98" s="224">
        <f>SUM(D67:D97)</f>
        <v>2853</v>
      </c>
      <c r="E98" s="224">
        <f>SUM(E67:E97)</f>
        <v>355</v>
      </c>
      <c r="F98" s="224">
        <f>SUM(F67:F97)</f>
        <v>43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39">
      <selection activeCell="E55" sqref="E5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60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328.63</v>
      </c>
      <c r="F5" s="23">
        <f>E5/E8</f>
        <v>0.12337767165613583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794.19</v>
      </c>
      <c r="F6" s="23">
        <f>E6/E8</f>
        <v>0.29816301936094247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1540.79</v>
      </c>
      <c r="F7" s="23">
        <f>E7/E8</f>
        <v>0.5784593089829216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2663.61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42.23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268.91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5.09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68.57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125.89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13.15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202.13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8">
        <v>0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725.97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2*50/2000</f>
        <v>0.05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25">
        <v>7.71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5.26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48.06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2.64+0.31</f>
        <v>2.95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75*0.0004</f>
        <v>0.030000000000000002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5.91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71.77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21.77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5.83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225">
        <v>9.35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6.62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225">
        <v>3.8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10.92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5.09+0.01+0.16+0.54+0.54+1.08</f>
        <v>7.42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7">
        <v>0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65.71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791.6800000000001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3455.29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791.6800000000001</v>
      </c>
      <c r="F52" s="59">
        <f>E52/E51</f>
        <v>0.22912114467960723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2663.6099999999997</v>
      </c>
      <c r="F53" s="59">
        <f>F51-F52</f>
        <v>0.7708788553203928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1209.62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268.91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61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39965</v>
      </c>
      <c r="B67" s="238">
        <v>118.61</v>
      </c>
      <c r="C67" s="211">
        <v>11.09</v>
      </c>
      <c r="D67" s="240">
        <v>1</v>
      </c>
      <c r="E67" s="240">
        <v>20</v>
      </c>
      <c r="F67" s="216">
        <v>1</v>
      </c>
      <c r="G67" s="215"/>
    </row>
    <row r="68" spans="1:7" ht="20.25">
      <c r="A68" s="209">
        <v>39966</v>
      </c>
      <c r="B68" s="238">
        <v>151.43</v>
      </c>
      <c r="C68" s="217">
        <v>39.6</v>
      </c>
      <c r="D68" s="240">
        <v>157</v>
      </c>
      <c r="E68" s="240">
        <v>17</v>
      </c>
      <c r="F68" s="212">
        <v>2</v>
      </c>
      <c r="G68" s="215"/>
    </row>
    <row r="69" spans="1:7" ht="20.25">
      <c r="A69" s="209">
        <v>39967</v>
      </c>
      <c r="B69" s="238">
        <v>91.87</v>
      </c>
      <c r="C69" s="217">
        <v>32.9</v>
      </c>
      <c r="D69" s="240">
        <v>105</v>
      </c>
      <c r="E69" s="240">
        <v>14</v>
      </c>
      <c r="F69" s="212">
        <v>1</v>
      </c>
      <c r="G69" s="215"/>
    </row>
    <row r="70" spans="1:7" ht="20.25">
      <c r="A70" s="209">
        <v>39968</v>
      </c>
      <c r="B70" s="238">
        <v>135.33</v>
      </c>
      <c r="C70" s="217">
        <v>34.84</v>
      </c>
      <c r="D70" s="240">
        <v>110</v>
      </c>
      <c r="E70" s="240">
        <v>15</v>
      </c>
      <c r="F70" s="216">
        <v>1</v>
      </c>
      <c r="G70" s="215"/>
    </row>
    <row r="71" spans="1:7" ht="20.25">
      <c r="A71" s="209">
        <v>39969</v>
      </c>
      <c r="B71" s="238">
        <v>140.05</v>
      </c>
      <c r="C71" s="217">
        <v>38.06</v>
      </c>
      <c r="D71" s="240">
        <v>111</v>
      </c>
      <c r="E71" s="240">
        <v>19</v>
      </c>
      <c r="F71" s="216">
        <v>2</v>
      </c>
      <c r="G71" s="215"/>
    </row>
    <row r="72" spans="1:7" ht="20.25">
      <c r="A72" s="209">
        <v>39970</v>
      </c>
      <c r="B72" s="238">
        <v>36.53</v>
      </c>
      <c r="C72" s="217">
        <v>14.16</v>
      </c>
      <c r="D72" s="240">
        <v>125</v>
      </c>
      <c r="E72" s="240">
        <v>2</v>
      </c>
      <c r="F72" s="216">
        <v>1</v>
      </c>
      <c r="G72" s="215"/>
    </row>
    <row r="73" spans="1:7" ht="20.25">
      <c r="A73" s="209">
        <v>39971</v>
      </c>
      <c r="B73" s="238">
        <v>15.01</v>
      </c>
      <c r="C73" s="217">
        <v>5.04</v>
      </c>
      <c r="D73" s="240">
        <v>105</v>
      </c>
      <c r="E73" s="213">
        <v>0</v>
      </c>
      <c r="F73" s="213">
        <v>0</v>
      </c>
      <c r="G73" s="215"/>
    </row>
    <row r="74" spans="1:7" ht="20.25">
      <c r="A74" s="209">
        <v>39972</v>
      </c>
      <c r="B74" s="238">
        <v>170.9</v>
      </c>
      <c r="C74" s="217">
        <v>17.43</v>
      </c>
      <c r="D74" s="240">
        <v>2</v>
      </c>
      <c r="E74" s="240">
        <v>22</v>
      </c>
      <c r="F74" s="212">
        <v>3</v>
      </c>
      <c r="G74" s="215"/>
    </row>
    <row r="75" spans="1:7" ht="20.25">
      <c r="A75" s="209">
        <v>39973</v>
      </c>
      <c r="B75" s="238">
        <v>172.24</v>
      </c>
      <c r="C75" s="217">
        <v>43.4</v>
      </c>
      <c r="D75" s="240">
        <v>122</v>
      </c>
      <c r="E75" s="240">
        <v>15</v>
      </c>
      <c r="F75" s="212">
        <v>1</v>
      </c>
      <c r="G75" s="215"/>
    </row>
    <row r="76" spans="1:7" ht="20.25">
      <c r="A76" s="209">
        <v>39974</v>
      </c>
      <c r="B76" s="238">
        <v>179.06</v>
      </c>
      <c r="C76" s="217">
        <v>51.19</v>
      </c>
      <c r="D76" s="240">
        <v>109</v>
      </c>
      <c r="E76" s="240">
        <v>17</v>
      </c>
      <c r="F76" s="213">
        <v>0</v>
      </c>
      <c r="G76" s="215"/>
    </row>
    <row r="77" spans="1:7" ht="20.25">
      <c r="A77" s="209">
        <v>39975</v>
      </c>
      <c r="B77" s="238">
        <v>163.64</v>
      </c>
      <c r="C77" s="217">
        <v>31.25</v>
      </c>
      <c r="D77" s="240">
        <v>118</v>
      </c>
      <c r="E77" s="240">
        <v>19</v>
      </c>
      <c r="F77" s="216">
        <v>3</v>
      </c>
      <c r="G77" s="215"/>
    </row>
    <row r="78" spans="1:7" ht="20.25">
      <c r="A78" s="209">
        <v>39976</v>
      </c>
      <c r="B78" s="238">
        <v>119.58</v>
      </c>
      <c r="C78" s="217">
        <v>26.75</v>
      </c>
      <c r="D78" s="240">
        <v>122</v>
      </c>
      <c r="E78" s="240">
        <v>18</v>
      </c>
      <c r="F78" s="216">
        <v>2</v>
      </c>
      <c r="G78" s="215"/>
    </row>
    <row r="79" spans="1:7" ht="20.25">
      <c r="A79" s="209">
        <v>39977</v>
      </c>
      <c r="B79" s="238">
        <v>39.67</v>
      </c>
      <c r="C79" s="217">
        <v>18.01</v>
      </c>
      <c r="D79" s="240">
        <v>119</v>
      </c>
      <c r="E79" s="240">
        <v>1</v>
      </c>
      <c r="F79" s="213">
        <v>0</v>
      </c>
      <c r="G79" s="215"/>
    </row>
    <row r="80" spans="1:7" ht="20.25">
      <c r="A80" s="209">
        <v>39978</v>
      </c>
      <c r="B80" s="238">
        <v>21.86</v>
      </c>
      <c r="C80" s="217">
        <v>9.6</v>
      </c>
      <c r="D80" s="240">
        <v>133</v>
      </c>
      <c r="E80" s="213">
        <v>0</v>
      </c>
      <c r="F80" s="213">
        <v>0</v>
      </c>
      <c r="G80" s="215"/>
    </row>
    <row r="81" spans="1:7" ht="20.25">
      <c r="A81" s="209">
        <v>39979</v>
      </c>
      <c r="B81" s="238">
        <v>110.07</v>
      </c>
      <c r="C81" s="217">
        <v>8.13</v>
      </c>
      <c r="D81" s="240">
        <v>1</v>
      </c>
      <c r="E81" s="240">
        <v>16</v>
      </c>
      <c r="F81" s="216">
        <v>2</v>
      </c>
      <c r="G81" s="215"/>
    </row>
    <row r="82" spans="1:7" ht="20.25">
      <c r="A82" s="209">
        <v>39980</v>
      </c>
      <c r="B82" s="238">
        <v>206.86</v>
      </c>
      <c r="C82" s="217">
        <v>57.32</v>
      </c>
      <c r="D82" s="240">
        <v>153</v>
      </c>
      <c r="E82" s="240">
        <v>18</v>
      </c>
      <c r="F82" s="216">
        <v>1</v>
      </c>
      <c r="G82" s="215"/>
    </row>
    <row r="83" spans="1:7" ht="20.25">
      <c r="A83" s="209">
        <v>39981</v>
      </c>
      <c r="B83" s="238">
        <v>137.14</v>
      </c>
      <c r="C83" s="217">
        <v>38.95</v>
      </c>
      <c r="D83" s="240">
        <v>97</v>
      </c>
      <c r="E83" s="240">
        <v>15</v>
      </c>
      <c r="F83" s="213">
        <v>0</v>
      </c>
      <c r="G83" s="215"/>
    </row>
    <row r="84" spans="1:7" ht="20.25">
      <c r="A84" s="209">
        <v>39982</v>
      </c>
      <c r="B84" s="238">
        <v>121.31</v>
      </c>
      <c r="C84" s="217">
        <v>41.31</v>
      </c>
      <c r="D84" s="240">
        <v>87</v>
      </c>
      <c r="E84" s="240">
        <v>19</v>
      </c>
      <c r="F84" s="216">
        <v>1</v>
      </c>
      <c r="G84" s="215"/>
    </row>
    <row r="85" spans="1:7" ht="20.25">
      <c r="A85" s="209">
        <v>39983</v>
      </c>
      <c r="B85" s="238">
        <v>112.35</v>
      </c>
      <c r="C85" s="217">
        <v>31.24</v>
      </c>
      <c r="D85" s="240">
        <v>107</v>
      </c>
      <c r="E85" s="240">
        <v>18</v>
      </c>
      <c r="F85" s="216">
        <v>1</v>
      </c>
      <c r="G85" s="215"/>
    </row>
    <row r="86" spans="1:7" ht="20.25">
      <c r="A86" s="209">
        <v>39984</v>
      </c>
      <c r="B86" s="238">
        <v>46.25</v>
      </c>
      <c r="C86" s="217">
        <v>17.44</v>
      </c>
      <c r="D86" s="240">
        <v>126</v>
      </c>
      <c r="E86" s="240">
        <v>1</v>
      </c>
      <c r="F86" s="213">
        <v>0</v>
      </c>
      <c r="G86" s="215"/>
    </row>
    <row r="87" spans="1:7" ht="20.25">
      <c r="A87" s="209">
        <v>39985</v>
      </c>
      <c r="B87" s="238">
        <v>15.2</v>
      </c>
      <c r="C87" s="217">
        <v>7.39</v>
      </c>
      <c r="D87" s="240">
        <v>81</v>
      </c>
      <c r="E87" s="213">
        <v>0</v>
      </c>
      <c r="F87" s="213">
        <v>0</v>
      </c>
      <c r="G87" s="215"/>
    </row>
    <row r="88" spans="1:7" ht="20.25">
      <c r="A88" s="209">
        <v>39986</v>
      </c>
      <c r="B88" s="238">
        <v>143.79</v>
      </c>
      <c r="C88" s="217">
        <v>5.37</v>
      </c>
      <c r="D88" s="240">
        <v>1</v>
      </c>
      <c r="E88" s="240">
        <v>19</v>
      </c>
      <c r="F88" s="216">
        <v>2</v>
      </c>
      <c r="G88" s="215"/>
    </row>
    <row r="89" spans="1:7" ht="20.25">
      <c r="A89" s="209">
        <v>39987</v>
      </c>
      <c r="B89" s="238">
        <v>142.03</v>
      </c>
      <c r="C89" s="217">
        <v>28.88</v>
      </c>
      <c r="D89" s="240">
        <v>105</v>
      </c>
      <c r="E89" s="240">
        <v>13</v>
      </c>
      <c r="F89" s="216">
        <v>2</v>
      </c>
      <c r="G89" s="215" t="s">
        <v>1</v>
      </c>
    </row>
    <row r="90" spans="1:7" ht="20.25">
      <c r="A90" s="209">
        <v>39988</v>
      </c>
      <c r="B90" s="238">
        <v>152.75</v>
      </c>
      <c r="C90" s="217">
        <v>25.87</v>
      </c>
      <c r="D90" s="240">
        <v>94</v>
      </c>
      <c r="E90" s="240">
        <v>14</v>
      </c>
      <c r="F90" s="212">
        <v>2</v>
      </c>
      <c r="G90" s="215"/>
    </row>
    <row r="91" spans="1:7" ht="20.25">
      <c r="A91" s="209">
        <v>39989</v>
      </c>
      <c r="B91" s="238">
        <v>188.02</v>
      </c>
      <c r="C91" s="217">
        <v>52.79</v>
      </c>
      <c r="D91" s="240">
        <v>108</v>
      </c>
      <c r="E91" s="240">
        <v>21</v>
      </c>
      <c r="F91" s="213">
        <v>0</v>
      </c>
      <c r="G91" s="215"/>
    </row>
    <row r="92" spans="1:7" ht="20.25">
      <c r="A92" s="209">
        <v>39990</v>
      </c>
      <c r="B92" s="238">
        <v>208.74</v>
      </c>
      <c r="C92" s="217">
        <v>52.33</v>
      </c>
      <c r="D92" s="240">
        <v>109</v>
      </c>
      <c r="E92" s="240">
        <v>24</v>
      </c>
      <c r="F92" s="216">
        <v>4</v>
      </c>
      <c r="G92" s="215"/>
    </row>
    <row r="93" spans="1:7" ht="20.25">
      <c r="A93" s="209">
        <v>39991</v>
      </c>
      <c r="B93" s="238">
        <v>36.86</v>
      </c>
      <c r="C93" s="217">
        <v>11.32</v>
      </c>
      <c r="D93" s="240">
        <v>123</v>
      </c>
      <c r="E93" s="240">
        <v>4</v>
      </c>
      <c r="F93" s="213">
        <v>0</v>
      </c>
      <c r="G93" s="215"/>
    </row>
    <row r="94" spans="1:7" ht="20.25">
      <c r="A94" s="209">
        <v>39992</v>
      </c>
      <c r="B94" s="238">
        <v>16.27</v>
      </c>
      <c r="C94" s="217">
        <v>8.24</v>
      </c>
      <c r="D94" s="240">
        <v>107</v>
      </c>
      <c r="E94" s="213">
        <v>0</v>
      </c>
      <c r="F94" s="213">
        <v>0</v>
      </c>
      <c r="G94" s="215"/>
    </row>
    <row r="95" spans="1:7" ht="20.25">
      <c r="A95" s="209">
        <v>39993</v>
      </c>
      <c r="B95" s="238">
        <v>143.61</v>
      </c>
      <c r="C95" s="217">
        <v>5.93</v>
      </c>
      <c r="D95" s="240">
        <v>2</v>
      </c>
      <c r="E95" s="240">
        <v>17</v>
      </c>
      <c r="F95" s="212">
        <v>2</v>
      </c>
      <c r="G95" s="215"/>
    </row>
    <row r="96" spans="1:7" ht="20.25">
      <c r="A96" s="209">
        <v>39994</v>
      </c>
      <c r="B96" s="238">
        <v>118.26</v>
      </c>
      <c r="C96" s="226">
        <v>28.36</v>
      </c>
      <c r="D96" s="240">
        <v>179</v>
      </c>
      <c r="E96" s="240">
        <v>12</v>
      </c>
      <c r="F96" s="216">
        <v>2</v>
      </c>
      <c r="G96" s="215"/>
    </row>
    <row r="97" spans="1:7" ht="21" thickBot="1">
      <c r="A97" s="209"/>
      <c r="B97" s="239">
        <v>0</v>
      </c>
      <c r="C97" s="239">
        <v>0</v>
      </c>
      <c r="D97" s="239">
        <v>0</v>
      </c>
      <c r="E97" s="239">
        <v>0</v>
      </c>
      <c r="F97" s="239">
        <v>0</v>
      </c>
      <c r="G97" s="215"/>
    </row>
    <row r="98" spans="1:7" ht="21" thickTop="1">
      <c r="A98" s="105" t="s">
        <v>36</v>
      </c>
      <c r="B98" s="176">
        <v>3455.29</v>
      </c>
      <c r="C98" s="223">
        <f>SUM(C67:C97)</f>
        <v>794.19</v>
      </c>
      <c r="D98" s="224">
        <f>SUM(D67:D97)</f>
        <v>2919</v>
      </c>
      <c r="E98" s="224">
        <f>SUM(E67:E97)</f>
        <v>390</v>
      </c>
      <c r="F98" s="224">
        <f>SUM(F67:F97)</f>
        <v>36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8">
      <selection activeCell="A1" sqref="A1:IV16384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62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300.26</v>
      </c>
      <c r="F5" s="23">
        <f>E5/E8</f>
        <v>0.10843077634211341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877.43</v>
      </c>
      <c r="F6" s="23">
        <f>E6/E8</f>
        <v>0.31686010819243515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1591.45</v>
      </c>
      <c r="F7" s="23">
        <f>E7/E8</f>
        <v>0.5747091154654513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2769.1400000000003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f>35.94+38.53-47.21</f>
        <v>27.259999999999998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255.47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9.88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19.24+12.02</f>
        <v>31.259999999999998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63.01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44.87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0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25">
        <v>7.79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439.54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4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47">
        <v>5.6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42.12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0.41+3.9</f>
        <v>4.31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5.73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62.86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144.3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1.33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13.26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9.88</f>
        <v>9.88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1.92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170.69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610.23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3379.370000000001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610.23</v>
      </c>
      <c r="F52" s="59">
        <f>E52/E51</f>
        <v>0.18057507760322186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2769.140000000001</v>
      </c>
      <c r="F53" s="59">
        <f>F51-F52</f>
        <v>0.8194249223967781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1541.37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284.36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39995</v>
      </c>
      <c r="B67" s="238">
        <v>129.22</v>
      </c>
      <c r="C67" s="211">
        <v>53.37</v>
      </c>
      <c r="D67" s="240">
        <v>128</v>
      </c>
      <c r="E67" s="240">
        <v>16</v>
      </c>
      <c r="F67" s="216">
        <v>1</v>
      </c>
      <c r="G67" s="215"/>
    </row>
    <row r="68" spans="1:7" ht="20.25">
      <c r="A68" s="209">
        <v>39996</v>
      </c>
      <c r="B68" s="238">
        <v>229.34</v>
      </c>
      <c r="C68" s="217">
        <v>68.81</v>
      </c>
      <c r="D68" s="240">
        <v>97</v>
      </c>
      <c r="E68" s="240">
        <v>33</v>
      </c>
      <c r="F68" s="212">
        <v>2</v>
      </c>
      <c r="G68" s="215"/>
    </row>
    <row r="69" spans="1:7" ht="20.25">
      <c r="A69" s="209">
        <v>39997</v>
      </c>
      <c r="B69" s="238">
        <v>59.99</v>
      </c>
      <c r="C69" s="217">
        <v>17.31</v>
      </c>
      <c r="D69" s="240">
        <v>118</v>
      </c>
      <c r="E69" s="240">
        <v>4</v>
      </c>
      <c r="F69" s="213">
        <v>0</v>
      </c>
      <c r="G69" s="215"/>
    </row>
    <row r="70" spans="1:7" ht="20.25">
      <c r="A70" s="209">
        <v>39998</v>
      </c>
      <c r="B70" s="238">
        <v>7.18</v>
      </c>
      <c r="C70" s="217">
        <v>0</v>
      </c>
      <c r="D70" s="213">
        <v>0</v>
      </c>
      <c r="E70" s="240">
        <v>1</v>
      </c>
      <c r="F70" s="213">
        <v>0</v>
      </c>
      <c r="G70" s="215"/>
    </row>
    <row r="71" spans="1:7" ht="20.25">
      <c r="A71" s="209">
        <v>39999</v>
      </c>
      <c r="B71" s="238">
        <v>19.24</v>
      </c>
      <c r="C71" s="217">
        <v>7.64</v>
      </c>
      <c r="D71" s="240">
        <v>87</v>
      </c>
      <c r="E71" s="213">
        <v>0</v>
      </c>
      <c r="F71" s="216">
        <v>1</v>
      </c>
      <c r="G71" s="215"/>
    </row>
    <row r="72" spans="1:7" ht="20.25">
      <c r="A72" s="209">
        <v>40000</v>
      </c>
      <c r="B72" s="238">
        <v>111.62</v>
      </c>
      <c r="C72" s="217">
        <v>13.64</v>
      </c>
      <c r="D72" s="213">
        <v>0</v>
      </c>
      <c r="E72" s="240">
        <v>20</v>
      </c>
      <c r="F72" s="216">
        <v>2</v>
      </c>
      <c r="G72" s="215"/>
    </row>
    <row r="73" spans="1:7" ht="20.25">
      <c r="A73" s="209">
        <v>40001</v>
      </c>
      <c r="B73" s="238">
        <v>142.69</v>
      </c>
      <c r="C73" s="217">
        <v>60.67</v>
      </c>
      <c r="D73" s="240">
        <v>150</v>
      </c>
      <c r="E73" s="212">
        <v>15</v>
      </c>
      <c r="F73" s="216">
        <v>2</v>
      </c>
      <c r="G73" s="215"/>
    </row>
    <row r="74" spans="1:8" ht="20.25">
      <c r="A74" s="209">
        <v>40002</v>
      </c>
      <c r="B74" s="238">
        <v>153.88</v>
      </c>
      <c r="C74" s="217">
        <v>43.57</v>
      </c>
      <c r="D74" s="240">
        <v>126</v>
      </c>
      <c r="E74" s="240">
        <v>15</v>
      </c>
      <c r="F74" s="212">
        <v>1</v>
      </c>
      <c r="G74" s="215"/>
      <c r="H74" s="56" t="s">
        <v>1</v>
      </c>
    </row>
    <row r="75" spans="1:8" ht="20.25">
      <c r="A75" s="209">
        <v>40003</v>
      </c>
      <c r="B75" s="238">
        <v>143.99</v>
      </c>
      <c r="C75" s="217">
        <v>23.29</v>
      </c>
      <c r="D75" s="240">
        <v>106</v>
      </c>
      <c r="E75" s="240">
        <v>17</v>
      </c>
      <c r="F75" s="213">
        <v>0</v>
      </c>
      <c r="G75" s="215"/>
      <c r="H75" s="56" t="s">
        <v>1</v>
      </c>
    </row>
    <row r="76" spans="1:7" ht="20.25">
      <c r="A76" s="209">
        <v>40004</v>
      </c>
      <c r="B76" s="238">
        <v>166.54</v>
      </c>
      <c r="C76" s="217">
        <v>38.49</v>
      </c>
      <c r="D76" s="240">
        <v>106</v>
      </c>
      <c r="E76" s="240">
        <v>20</v>
      </c>
      <c r="F76" s="213">
        <v>0</v>
      </c>
      <c r="G76" s="215"/>
    </row>
    <row r="77" spans="1:7" ht="20.25">
      <c r="A77" s="209">
        <v>40005</v>
      </c>
      <c r="B77" s="238">
        <v>36.27</v>
      </c>
      <c r="C77" s="217">
        <v>22.22</v>
      </c>
      <c r="D77" s="240">
        <v>104</v>
      </c>
      <c r="E77" s="240">
        <v>1</v>
      </c>
      <c r="F77" s="213">
        <v>0</v>
      </c>
      <c r="G77" s="215"/>
    </row>
    <row r="78" spans="1:7" ht="20.25">
      <c r="A78" s="209">
        <v>40006</v>
      </c>
      <c r="B78" s="238">
        <v>18.4</v>
      </c>
      <c r="C78" s="217">
        <v>8.07</v>
      </c>
      <c r="D78" s="240">
        <v>106</v>
      </c>
      <c r="E78" s="213">
        <v>0</v>
      </c>
      <c r="F78" s="213">
        <v>0</v>
      </c>
      <c r="G78" s="215"/>
    </row>
    <row r="79" spans="1:7" ht="20.25">
      <c r="A79" s="209">
        <v>40007</v>
      </c>
      <c r="B79" s="238">
        <v>98.82</v>
      </c>
      <c r="C79" s="217">
        <v>1</v>
      </c>
      <c r="D79" s="213">
        <v>0</v>
      </c>
      <c r="E79" s="240">
        <v>17</v>
      </c>
      <c r="F79" s="212">
        <v>4</v>
      </c>
      <c r="G79" s="215"/>
    </row>
    <row r="80" spans="1:7" ht="20.25">
      <c r="A80" s="209">
        <v>40008</v>
      </c>
      <c r="B80" s="238">
        <v>155.83</v>
      </c>
      <c r="C80" s="217">
        <v>36.09</v>
      </c>
      <c r="D80" s="240">
        <v>139</v>
      </c>
      <c r="E80" s="212">
        <v>14</v>
      </c>
      <c r="F80" s="212">
        <v>1</v>
      </c>
      <c r="G80" s="215"/>
    </row>
    <row r="81" spans="1:7" ht="20.25">
      <c r="A81" s="209">
        <v>40009</v>
      </c>
      <c r="B81" s="238">
        <v>155.16</v>
      </c>
      <c r="C81" s="217">
        <v>42.31</v>
      </c>
      <c r="D81" s="240">
        <v>103</v>
      </c>
      <c r="E81" s="240">
        <v>13</v>
      </c>
      <c r="F81" s="216">
        <v>1</v>
      </c>
      <c r="G81" s="215"/>
    </row>
    <row r="82" spans="1:7" ht="20.25">
      <c r="A82" s="209">
        <v>40010</v>
      </c>
      <c r="B82" s="238">
        <v>166.19</v>
      </c>
      <c r="C82" s="217">
        <v>58.46</v>
      </c>
      <c r="D82" s="240">
        <v>99</v>
      </c>
      <c r="E82" s="240">
        <v>19</v>
      </c>
      <c r="F82" s="216">
        <v>1</v>
      </c>
      <c r="G82" s="215"/>
    </row>
    <row r="83" spans="1:7" ht="20.25">
      <c r="A83" s="209">
        <v>40011</v>
      </c>
      <c r="B83" s="238">
        <v>171.07</v>
      </c>
      <c r="C83" s="217">
        <v>44.89</v>
      </c>
      <c r="D83" s="240">
        <v>100</v>
      </c>
      <c r="E83" s="240">
        <v>20</v>
      </c>
      <c r="F83" s="212">
        <v>1</v>
      </c>
      <c r="G83" s="215"/>
    </row>
    <row r="84" spans="1:7" ht="20.25">
      <c r="A84" s="209">
        <v>40012</v>
      </c>
      <c r="B84" s="238">
        <v>45.84</v>
      </c>
      <c r="C84" s="217">
        <v>15.23</v>
      </c>
      <c r="D84" s="240">
        <v>89</v>
      </c>
      <c r="E84" s="240">
        <v>3</v>
      </c>
      <c r="F84" s="216">
        <v>1</v>
      </c>
      <c r="G84" s="215"/>
    </row>
    <row r="85" spans="1:7" ht="20.25">
      <c r="A85" s="209">
        <v>40013</v>
      </c>
      <c r="B85" s="238">
        <v>9.68</v>
      </c>
      <c r="C85" s="217">
        <v>3.52</v>
      </c>
      <c r="D85" s="240">
        <v>66</v>
      </c>
      <c r="E85" s="213">
        <v>0</v>
      </c>
      <c r="F85" s="213">
        <v>0</v>
      </c>
      <c r="G85" s="215"/>
    </row>
    <row r="86" spans="1:7" ht="20.25">
      <c r="A86" s="209">
        <v>40014</v>
      </c>
      <c r="B86" s="238">
        <v>116.6</v>
      </c>
      <c r="C86" s="217">
        <v>15.46</v>
      </c>
      <c r="D86" s="213">
        <v>0</v>
      </c>
      <c r="E86" s="240">
        <v>23</v>
      </c>
      <c r="F86" s="212">
        <v>1</v>
      </c>
      <c r="G86" s="215"/>
    </row>
    <row r="87" spans="1:7" ht="20.25">
      <c r="A87" s="209">
        <v>40015</v>
      </c>
      <c r="B87" s="238">
        <v>120.51</v>
      </c>
      <c r="C87" s="217">
        <v>43.14</v>
      </c>
      <c r="D87" s="240">
        <v>119</v>
      </c>
      <c r="E87" s="212">
        <v>14</v>
      </c>
      <c r="F87" s="212">
        <v>1</v>
      </c>
      <c r="G87" s="215"/>
    </row>
    <row r="88" spans="1:7" ht="20.25">
      <c r="A88" s="209">
        <v>40016</v>
      </c>
      <c r="B88" s="238">
        <v>122.75</v>
      </c>
      <c r="C88" s="217">
        <v>25.8</v>
      </c>
      <c r="D88" s="240">
        <v>82</v>
      </c>
      <c r="E88" s="240">
        <v>14</v>
      </c>
      <c r="F88" s="216">
        <v>1</v>
      </c>
      <c r="G88" s="215"/>
    </row>
    <row r="89" spans="1:7" ht="20.25">
      <c r="A89" s="209">
        <v>40017</v>
      </c>
      <c r="B89" s="238">
        <v>112.58</v>
      </c>
      <c r="C89" s="217">
        <v>36.32</v>
      </c>
      <c r="D89" s="240">
        <v>23</v>
      </c>
      <c r="E89" s="240">
        <v>15</v>
      </c>
      <c r="F89" s="216">
        <v>1</v>
      </c>
      <c r="G89" s="215" t="s">
        <v>1</v>
      </c>
    </row>
    <row r="90" spans="1:7" ht="20.25">
      <c r="A90" s="209">
        <v>40018</v>
      </c>
      <c r="B90" s="238">
        <v>117.17</v>
      </c>
      <c r="C90" s="217">
        <v>32.01</v>
      </c>
      <c r="D90" s="240">
        <v>24</v>
      </c>
      <c r="E90" s="240">
        <v>17</v>
      </c>
      <c r="F90" s="212">
        <v>1</v>
      </c>
      <c r="G90" s="215"/>
    </row>
    <row r="91" spans="1:7" ht="20.25">
      <c r="A91" s="209">
        <v>40019</v>
      </c>
      <c r="B91" s="238">
        <v>63.53</v>
      </c>
      <c r="C91" s="217">
        <v>13.19</v>
      </c>
      <c r="D91" s="240">
        <v>25</v>
      </c>
      <c r="E91" s="240">
        <v>7</v>
      </c>
      <c r="F91" s="212">
        <v>1</v>
      </c>
      <c r="G91" s="215"/>
    </row>
    <row r="92" spans="1:7" ht="20.25">
      <c r="A92" s="209">
        <v>40020</v>
      </c>
      <c r="B92" s="238">
        <v>19.16</v>
      </c>
      <c r="C92" s="217">
        <v>5.2</v>
      </c>
      <c r="D92" s="240">
        <v>26</v>
      </c>
      <c r="E92" s="213">
        <v>0</v>
      </c>
      <c r="F92" s="216">
        <v>1</v>
      </c>
      <c r="G92" s="215"/>
    </row>
    <row r="93" spans="1:7" ht="20.25">
      <c r="A93" s="209">
        <v>40021</v>
      </c>
      <c r="B93" s="238">
        <v>123.25</v>
      </c>
      <c r="C93" s="217">
        <v>11.42</v>
      </c>
      <c r="D93" s="240">
        <v>27</v>
      </c>
      <c r="E93" s="240">
        <v>18</v>
      </c>
      <c r="F93" s="212">
        <v>1</v>
      </c>
      <c r="G93" s="215"/>
    </row>
    <row r="94" spans="1:7" ht="20.25">
      <c r="A94" s="209">
        <v>40022</v>
      </c>
      <c r="B94" s="238">
        <v>154.13</v>
      </c>
      <c r="C94" s="217">
        <v>42.41</v>
      </c>
      <c r="D94" s="240">
        <v>28</v>
      </c>
      <c r="E94" s="212">
        <v>18</v>
      </c>
      <c r="F94" s="212">
        <v>7</v>
      </c>
      <c r="G94" s="215"/>
    </row>
    <row r="95" spans="1:7" ht="20.25">
      <c r="A95" s="209">
        <v>40023</v>
      </c>
      <c r="B95" s="238">
        <v>121.86</v>
      </c>
      <c r="C95" s="217">
        <v>25.23</v>
      </c>
      <c r="D95" s="240">
        <v>90</v>
      </c>
      <c r="E95" s="250">
        <v>17</v>
      </c>
      <c r="F95" s="212">
        <v>1</v>
      </c>
      <c r="G95" s="215"/>
    </row>
    <row r="96" spans="1:7" ht="20.25">
      <c r="A96" s="209">
        <v>40024</v>
      </c>
      <c r="B96" s="238">
        <v>107.92</v>
      </c>
      <c r="C96" s="226">
        <v>32.8</v>
      </c>
      <c r="D96" s="240">
        <v>87</v>
      </c>
      <c r="E96" s="250">
        <v>17</v>
      </c>
      <c r="F96" s="216">
        <v>2</v>
      </c>
      <c r="G96" s="215"/>
    </row>
    <row r="97" spans="1:7" ht="21" thickBot="1">
      <c r="A97" s="209">
        <v>40025</v>
      </c>
      <c r="B97" s="249">
        <v>178.96</v>
      </c>
      <c r="C97" s="241">
        <v>35.87</v>
      </c>
      <c r="D97" s="248">
        <v>150</v>
      </c>
      <c r="E97" s="248">
        <v>20</v>
      </c>
      <c r="F97" s="248">
        <v>10</v>
      </c>
      <c r="G97" s="215"/>
    </row>
    <row r="98" spans="1:7" ht="21" thickTop="1">
      <c r="A98" s="105" t="s">
        <v>36</v>
      </c>
      <c r="B98" s="176">
        <f>SUM(B67:B97)</f>
        <v>3379.370000000001</v>
      </c>
      <c r="C98" s="223">
        <f>SUM(C67:C97)</f>
        <v>877.43</v>
      </c>
      <c r="D98" s="224">
        <f>SUM(D67:D97)</f>
        <v>2405</v>
      </c>
      <c r="E98" s="224">
        <f>SUM(E67:E97)</f>
        <v>408</v>
      </c>
      <c r="F98" s="224">
        <f>SUM(F67:F97)</f>
        <v>46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75" zoomScaleNormal="75" zoomScalePageLayoutView="0" workbookViewId="0" topLeftCell="A1">
      <selection activeCell="A98" sqref="A1:G9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64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153.99</v>
      </c>
      <c r="F5" s="23">
        <f>E5/E8</f>
        <v>0.061573587214254016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877.68</v>
      </c>
      <c r="F6" s="23">
        <f>E6/E8</f>
        <v>0.3509442562907102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1469.24</v>
      </c>
      <c r="F7" s="23">
        <f>E7/E8</f>
        <v>0.5874821564950359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2500.91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42.7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373.89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47.45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39.01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46.76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f>4.33+5.88</f>
        <v>10.21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54">
        <v>3.83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f>145.55+15.75</f>
        <v>161.3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46">
        <v>0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725.1500000000001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4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55">
        <v>5.24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4.61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34.56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0.4+2.48</f>
        <v>2.88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1090*0.0004</f>
        <v>0.436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3.93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51.656000000000006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219.56-31.5</f>
        <v>188.06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3.36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254">
        <v>8.37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0.18+1.23+1.5</f>
        <v>2.91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252"/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1.23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203.93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929.0800000000002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3429.9900000000002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929.0800000000002</v>
      </c>
      <c r="F52" s="59">
        <f>E52/E51</f>
        <v>0.27086959437199526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2500.91</v>
      </c>
      <c r="F53" s="59">
        <f>F51-F52</f>
        <v>0.7291304056280048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1450.63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274.58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65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40026</v>
      </c>
      <c r="B67" s="238">
        <v>50.58</v>
      </c>
      <c r="C67" s="232">
        <v>10.55</v>
      </c>
      <c r="D67" s="240">
        <v>84</v>
      </c>
      <c r="E67" s="216">
        <v>1</v>
      </c>
      <c r="F67" s="213">
        <v>0</v>
      </c>
      <c r="G67" s="215"/>
    </row>
    <row r="68" spans="1:8" ht="20.25">
      <c r="A68" s="209">
        <v>40027</v>
      </c>
      <c r="B68" s="238">
        <v>18.18</v>
      </c>
      <c r="C68" s="233">
        <v>8.34</v>
      </c>
      <c r="D68" s="240">
        <v>97</v>
      </c>
      <c r="E68" s="213">
        <v>0</v>
      </c>
      <c r="F68" s="213">
        <v>0</v>
      </c>
      <c r="G68" s="215"/>
      <c r="H68" s="56" t="s">
        <v>1</v>
      </c>
    </row>
    <row r="69" spans="1:7" ht="20.25">
      <c r="A69" s="209">
        <v>40028</v>
      </c>
      <c r="B69" s="238">
        <v>178.36</v>
      </c>
      <c r="C69" s="233">
        <v>26.2</v>
      </c>
      <c r="D69" s="240">
        <v>2</v>
      </c>
      <c r="E69" s="212">
        <v>22</v>
      </c>
      <c r="F69" s="212">
        <v>2</v>
      </c>
      <c r="G69" s="215" t="s">
        <v>1</v>
      </c>
    </row>
    <row r="70" spans="1:8" ht="20.25">
      <c r="A70" s="209">
        <v>40029</v>
      </c>
      <c r="B70" s="238">
        <v>164.5</v>
      </c>
      <c r="C70" s="233">
        <v>44.84</v>
      </c>
      <c r="D70" s="212">
        <v>115</v>
      </c>
      <c r="E70" s="212">
        <v>15</v>
      </c>
      <c r="F70" s="213">
        <v>0</v>
      </c>
      <c r="G70" s="215"/>
      <c r="H70" s="56" t="s">
        <v>1</v>
      </c>
    </row>
    <row r="71" spans="1:7" ht="20.25">
      <c r="A71" s="209">
        <v>40030</v>
      </c>
      <c r="B71" s="238">
        <v>175.66</v>
      </c>
      <c r="C71" s="233">
        <v>44.46</v>
      </c>
      <c r="D71" s="250">
        <v>121</v>
      </c>
      <c r="E71" s="216">
        <v>16</v>
      </c>
      <c r="F71" s="216">
        <v>1</v>
      </c>
      <c r="G71" s="215"/>
    </row>
    <row r="72" spans="1:7" ht="20.25">
      <c r="A72" s="209">
        <v>40031</v>
      </c>
      <c r="B72" s="238">
        <v>211.92</v>
      </c>
      <c r="C72" s="233">
        <v>27.75</v>
      </c>
      <c r="D72" s="212">
        <v>93</v>
      </c>
      <c r="E72" s="216">
        <v>24</v>
      </c>
      <c r="F72" s="216">
        <v>1</v>
      </c>
      <c r="G72" s="215"/>
    </row>
    <row r="73" spans="1:8" ht="20.25">
      <c r="A73" s="209">
        <v>40032</v>
      </c>
      <c r="B73" s="238">
        <v>227.83</v>
      </c>
      <c r="C73" s="233">
        <v>46.7</v>
      </c>
      <c r="D73" s="250">
        <v>111</v>
      </c>
      <c r="E73" s="216">
        <v>15</v>
      </c>
      <c r="F73" s="216">
        <v>4</v>
      </c>
      <c r="G73" s="215"/>
      <c r="H73" s="56" t="s">
        <v>1</v>
      </c>
    </row>
    <row r="74" spans="1:8" ht="20.25">
      <c r="A74" s="209">
        <v>40033</v>
      </c>
      <c r="B74" s="238">
        <v>57.58</v>
      </c>
      <c r="C74" s="233">
        <v>8.96</v>
      </c>
      <c r="D74" s="250">
        <v>85</v>
      </c>
      <c r="E74" s="212">
        <v>2</v>
      </c>
      <c r="F74" s="213">
        <v>0</v>
      </c>
      <c r="G74" s="215"/>
      <c r="H74" s="56" t="s">
        <v>1</v>
      </c>
    </row>
    <row r="75" spans="1:8" ht="20.25">
      <c r="A75" s="209">
        <v>40034</v>
      </c>
      <c r="B75" s="238">
        <v>18.95</v>
      </c>
      <c r="C75" s="233">
        <v>8.8</v>
      </c>
      <c r="D75" s="250">
        <v>111</v>
      </c>
      <c r="E75" s="213">
        <v>0</v>
      </c>
      <c r="F75" s="213">
        <v>0</v>
      </c>
      <c r="G75" s="215"/>
      <c r="H75" s="56" t="s">
        <v>1</v>
      </c>
    </row>
    <row r="76" spans="1:8" ht="20.25">
      <c r="A76" s="209">
        <v>40035</v>
      </c>
      <c r="B76" s="238">
        <v>95.55</v>
      </c>
      <c r="C76" s="233">
        <v>44.97</v>
      </c>
      <c r="D76" s="213">
        <v>0</v>
      </c>
      <c r="E76" s="228">
        <v>16</v>
      </c>
      <c r="F76" s="213">
        <v>0</v>
      </c>
      <c r="G76" s="215"/>
      <c r="H76" s="56" t="s">
        <v>1</v>
      </c>
    </row>
    <row r="77" spans="1:7" ht="20.25">
      <c r="A77" s="209">
        <v>40036</v>
      </c>
      <c r="B77" s="238">
        <v>191.06</v>
      </c>
      <c r="C77" s="233">
        <v>30.37</v>
      </c>
      <c r="D77" s="250">
        <v>120</v>
      </c>
      <c r="E77" s="228">
        <v>14</v>
      </c>
      <c r="F77" s="228">
        <v>2</v>
      </c>
      <c r="G77" s="215"/>
    </row>
    <row r="78" spans="1:7" ht="20.25">
      <c r="A78" s="209">
        <v>40037</v>
      </c>
      <c r="B78" s="238">
        <v>172.24</v>
      </c>
      <c r="C78" s="233">
        <v>33.28</v>
      </c>
      <c r="D78" s="250">
        <v>91</v>
      </c>
      <c r="E78" s="228">
        <v>14</v>
      </c>
      <c r="F78" s="228">
        <v>1</v>
      </c>
      <c r="G78" s="215"/>
    </row>
    <row r="79" spans="1:7" ht="20.25">
      <c r="A79" s="209">
        <v>40038</v>
      </c>
      <c r="B79" s="238">
        <v>163.97</v>
      </c>
      <c r="C79" s="233">
        <v>33.61</v>
      </c>
      <c r="D79" s="212">
        <v>106</v>
      </c>
      <c r="E79" s="212">
        <v>20</v>
      </c>
      <c r="F79" s="213">
        <v>0</v>
      </c>
      <c r="G79" s="215"/>
    </row>
    <row r="80" spans="1:7" ht="20.25">
      <c r="A80" s="209">
        <v>40039</v>
      </c>
      <c r="B80" s="238">
        <v>178.01</v>
      </c>
      <c r="C80" s="233">
        <v>50.53</v>
      </c>
      <c r="D80" s="240">
        <v>87</v>
      </c>
      <c r="E80" s="212">
        <v>20</v>
      </c>
      <c r="F80" s="212">
        <v>1</v>
      </c>
      <c r="G80" s="215"/>
    </row>
    <row r="81" spans="1:7" ht="20.25">
      <c r="A81" s="209">
        <v>40040</v>
      </c>
      <c r="B81" s="238">
        <v>28.22</v>
      </c>
      <c r="C81" s="233">
        <v>12.32</v>
      </c>
      <c r="D81" s="240">
        <v>106</v>
      </c>
      <c r="E81" s="216">
        <v>1</v>
      </c>
      <c r="F81" s="216">
        <v>1</v>
      </c>
      <c r="G81" s="215"/>
    </row>
    <row r="82" spans="1:7" ht="20.25">
      <c r="A82" s="209">
        <v>40041</v>
      </c>
      <c r="B82" s="238">
        <v>12.97</v>
      </c>
      <c r="C82" s="233">
        <v>2.72</v>
      </c>
      <c r="D82" s="240">
        <v>83</v>
      </c>
      <c r="E82" s="213">
        <v>0</v>
      </c>
      <c r="F82" s="213">
        <v>0</v>
      </c>
      <c r="G82" s="215"/>
    </row>
    <row r="83" spans="1:7" ht="20.25">
      <c r="A83" s="209">
        <v>40042</v>
      </c>
      <c r="B83" s="238">
        <v>114.89</v>
      </c>
      <c r="C83" s="233">
        <v>16.19</v>
      </c>
      <c r="D83" s="213">
        <v>0</v>
      </c>
      <c r="E83" s="212">
        <v>19</v>
      </c>
      <c r="F83" s="212">
        <v>2</v>
      </c>
      <c r="G83" s="215"/>
    </row>
    <row r="84" spans="1:7" ht="20.25">
      <c r="A84" s="209">
        <v>40043</v>
      </c>
      <c r="B84" s="238">
        <v>122.85</v>
      </c>
      <c r="C84" s="233">
        <v>26.17</v>
      </c>
      <c r="D84" s="250">
        <v>121</v>
      </c>
      <c r="E84" s="216">
        <v>19</v>
      </c>
      <c r="F84" s="216">
        <v>1</v>
      </c>
      <c r="G84" s="215"/>
    </row>
    <row r="85" spans="1:7" ht="20.25">
      <c r="A85" s="209">
        <v>40044</v>
      </c>
      <c r="B85" s="238">
        <v>97.57</v>
      </c>
      <c r="C85" s="233">
        <v>16.78</v>
      </c>
      <c r="D85" s="250">
        <v>99</v>
      </c>
      <c r="E85" s="212">
        <v>12</v>
      </c>
      <c r="F85" s="212">
        <v>1</v>
      </c>
      <c r="G85" s="215"/>
    </row>
    <row r="86" spans="1:7" ht="20.25">
      <c r="A86" s="209">
        <v>40045</v>
      </c>
      <c r="B86" s="238">
        <v>155.18</v>
      </c>
      <c r="C86" s="233">
        <v>57.51</v>
      </c>
      <c r="D86" s="212">
        <v>88</v>
      </c>
      <c r="E86" s="212">
        <v>23</v>
      </c>
      <c r="F86" s="212">
        <v>1</v>
      </c>
      <c r="G86" s="215"/>
    </row>
    <row r="87" spans="1:7" ht="20.25">
      <c r="A87" s="209">
        <v>40046</v>
      </c>
      <c r="B87" s="238">
        <v>129.15</v>
      </c>
      <c r="C87" s="233">
        <v>38.84</v>
      </c>
      <c r="D87" s="250">
        <v>116</v>
      </c>
      <c r="E87" s="212">
        <v>12</v>
      </c>
      <c r="F87" s="212">
        <v>1</v>
      </c>
      <c r="G87" s="215"/>
    </row>
    <row r="88" spans="1:7" ht="20.25">
      <c r="A88" s="209">
        <v>40047</v>
      </c>
      <c r="B88" s="238">
        <v>42.65</v>
      </c>
      <c r="C88" s="233">
        <v>10.48</v>
      </c>
      <c r="D88" s="250">
        <v>108</v>
      </c>
      <c r="E88" s="216">
        <v>1</v>
      </c>
      <c r="F88" s="216">
        <v>1</v>
      </c>
      <c r="G88" s="215"/>
    </row>
    <row r="89" spans="1:7" ht="20.25">
      <c r="A89" s="209">
        <v>40048</v>
      </c>
      <c r="B89" s="238">
        <v>12.63</v>
      </c>
      <c r="C89" s="233">
        <v>3.84</v>
      </c>
      <c r="D89" s="250">
        <v>90</v>
      </c>
      <c r="E89" s="213">
        <v>0</v>
      </c>
      <c r="F89" s="213">
        <v>0</v>
      </c>
      <c r="G89" s="215" t="s">
        <v>1</v>
      </c>
    </row>
    <row r="90" spans="1:7" ht="20.25">
      <c r="A90" s="209">
        <v>40049</v>
      </c>
      <c r="B90" s="238">
        <v>118.36</v>
      </c>
      <c r="C90" s="233">
        <v>12.15</v>
      </c>
      <c r="D90" s="213">
        <v>0</v>
      </c>
      <c r="E90" s="212">
        <v>20</v>
      </c>
      <c r="F90" s="212">
        <v>2</v>
      </c>
      <c r="G90" s="215"/>
    </row>
    <row r="91" spans="1:7" ht="20.25">
      <c r="A91" s="209">
        <v>40050</v>
      </c>
      <c r="B91" s="238">
        <v>184.45</v>
      </c>
      <c r="C91" s="233">
        <v>106.46</v>
      </c>
      <c r="D91" s="240">
        <v>130</v>
      </c>
      <c r="E91" s="212">
        <v>17</v>
      </c>
      <c r="F91" s="213">
        <v>0</v>
      </c>
      <c r="G91" s="215"/>
    </row>
    <row r="92" spans="1:7" ht="20.25">
      <c r="A92" s="209">
        <v>40051</v>
      </c>
      <c r="B92" s="238">
        <v>132.07</v>
      </c>
      <c r="C92" s="233">
        <v>54.19</v>
      </c>
      <c r="D92" s="240">
        <v>99</v>
      </c>
      <c r="E92" s="216">
        <v>16</v>
      </c>
      <c r="F92" s="216">
        <v>2</v>
      </c>
      <c r="G92" s="215"/>
    </row>
    <row r="93" spans="1:7" ht="20.25">
      <c r="A93" s="209">
        <v>40052</v>
      </c>
      <c r="B93" s="238">
        <v>128.88</v>
      </c>
      <c r="C93" s="233">
        <v>43.94</v>
      </c>
      <c r="D93" s="240">
        <v>82</v>
      </c>
      <c r="E93" s="212">
        <v>19</v>
      </c>
      <c r="F93" s="213">
        <v>0</v>
      </c>
      <c r="G93" s="215"/>
    </row>
    <row r="94" spans="1:7" ht="20.25">
      <c r="A94" s="209">
        <v>40053</v>
      </c>
      <c r="B94" s="238">
        <v>101.65</v>
      </c>
      <c r="C94" s="233">
        <v>32.28</v>
      </c>
      <c r="D94" s="240">
        <v>95</v>
      </c>
      <c r="E94" s="212">
        <v>14</v>
      </c>
      <c r="F94" s="212">
        <v>1</v>
      </c>
      <c r="G94" s="215"/>
    </row>
    <row r="95" spans="1:7" ht="20.25">
      <c r="A95" s="209">
        <v>40054</v>
      </c>
      <c r="B95" s="238">
        <v>27.33</v>
      </c>
      <c r="C95" s="233">
        <v>12.83</v>
      </c>
      <c r="D95" s="240">
        <v>82</v>
      </c>
      <c r="E95" s="212">
        <v>1</v>
      </c>
      <c r="F95" s="213">
        <v>0</v>
      </c>
      <c r="G95" s="215"/>
    </row>
    <row r="96" spans="1:7" ht="20.25">
      <c r="A96" s="209">
        <v>40055</v>
      </c>
      <c r="B96" s="238">
        <v>14.07</v>
      </c>
      <c r="C96" s="234">
        <v>4.32</v>
      </c>
      <c r="D96" s="240">
        <v>97</v>
      </c>
      <c r="E96" s="213">
        <v>0</v>
      </c>
      <c r="F96" s="213">
        <v>0</v>
      </c>
      <c r="G96" s="215"/>
    </row>
    <row r="97" spans="1:7" ht="21" thickBot="1">
      <c r="A97" s="209">
        <v>40056</v>
      </c>
      <c r="B97" s="249">
        <v>102.68</v>
      </c>
      <c r="C97" s="253">
        <v>7.3</v>
      </c>
      <c r="D97" s="248">
        <v>32</v>
      </c>
      <c r="E97" s="248">
        <v>20</v>
      </c>
      <c r="F97" s="248">
        <v>2</v>
      </c>
      <c r="G97" s="215"/>
    </row>
    <row r="98" spans="1:7" ht="21" thickTop="1">
      <c r="A98" s="105" t="s">
        <v>36</v>
      </c>
      <c r="B98" s="176">
        <f>SUM(B67:B97)</f>
        <v>3429.9900000000002</v>
      </c>
      <c r="C98" s="223">
        <f>SUM(C67:C97)</f>
        <v>877.6800000000003</v>
      </c>
      <c r="D98" s="224">
        <f>SUM(D67:D97)</f>
        <v>2651</v>
      </c>
      <c r="E98" s="224">
        <f>SUM(E67:E97)</f>
        <v>373</v>
      </c>
      <c r="F98" s="224">
        <f>SUM(F67:F97)</f>
        <v>27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2009-09-09T22:33:46Z</cp:lastPrinted>
  <dcterms:created xsi:type="dcterms:W3CDTF">2005-03-11T00:18:31Z</dcterms:created>
  <dcterms:modified xsi:type="dcterms:W3CDTF">2009-09-09T22:34:08Z</dcterms:modified>
  <cp:category/>
  <cp:version/>
  <cp:contentType/>
  <cp:contentStatus/>
</cp:coreProperties>
</file>