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355" windowHeight="9015" activeTab="1"/>
  </bookViews>
  <sheets>
    <sheet name="Sheet2" sheetId="1" r:id="rId1"/>
    <sheet name="Sheet1" sheetId="2" r:id="rId2"/>
    <sheet name="Sheet3" sheetId="3" r:id="rId3"/>
  </sheets>
  <definedNames>
    <definedName name="_xlnm.Print_Titles" localSheetId="1">'Sheet1'!$A:$A,'Sheet1'!$1:$1</definedName>
  </definedNames>
  <calcPr fullCalcOnLoad="1"/>
</workbook>
</file>

<file path=xl/sharedStrings.xml><?xml version="1.0" encoding="utf-8"?>
<sst xmlns="http://schemas.openxmlformats.org/spreadsheetml/2006/main" count="179" uniqueCount="160">
  <si>
    <t>Tasting Room</t>
  </si>
  <si>
    <t>Visitors</t>
  </si>
  <si>
    <t>Visitor Hours</t>
  </si>
  <si>
    <t>Industry-wide Events</t>
  </si>
  <si>
    <t>County</t>
  </si>
  <si>
    <t>Napa</t>
  </si>
  <si>
    <t>Monterey</t>
  </si>
  <si>
    <t>Santa Clara</t>
  </si>
  <si>
    <t>Placer</t>
  </si>
  <si>
    <t>El Dorado</t>
  </si>
  <si>
    <t>San Luis Obispo</t>
  </si>
  <si>
    <t>Santa Barbara</t>
  </si>
  <si>
    <t>San Diego</t>
  </si>
  <si>
    <t>San Joaquin</t>
  </si>
  <si>
    <t>Yolo</t>
  </si>
  <si>
    <t>Parking</t>
  </si>
  <si>
    <t>Authority</t>
  </si>
  <si>
    <t>Agricultural and Winery Corridor Plan (adopted October 26, 2010)</t>
  </si>
  <si>
    <t>Setbacks</t>
  </si>
  <si>
    <t>Event Definitions</t>
  </si>
  <si>
    <t>Winery-related Events: Fundraising events; Winemaker Dinners; Weddings
Private Winery Events: Company Holiday Party; Employee-Related Private Parties</t>
  </si>
  <si>
    <t>Winery Adjunct Uses; Industy-wide Events; Winery-Related Events (up to 150 people); Private Winery Events</t>
  </si>
  <si>
    <t xml:space="preserve">100' from property line (200' from existing residences) all winery structures and outdoor use areas
200' from property line (400' from existing residences) for wineries with public tours, tasting, retail sales, or special events
</t>
  </si>
  <si>
    <t>Allowed</t>
  </si>
  <si>
    <t xml:space="preserve">For Weddings and Charitable Dinners, see Special/Agricultural Promotional Events)
For other events: Allowed
</t>
  </si>
  <si>
    <t>For Winery-related Events:
Allowed up to 150 people
With Permit (Administrative): Allowed from 151-500 people
With Special Event Permit (notice and referral): Allowed over 500 people</t>
  </si>
  <si>
    <t>Other Allowed Uses</t>
  </si>
  <si>
    <t>With Administrative Permit:
Agricultural/Winery related visitor-serving uses (i.e. produce stand), Restaurant or Deli, Inn</t>
  </si>
  <si>
    <t>Wholesale Limited Winery, Boutique Winery: Not allowed
Small Winery: Allowed, with standards</t>
  </si>
  <si>
    <t>Boutique Winery: sales and consumption on-site of pre-packaged food or catering
Small Winery: outdoor eating, max 5 tables, no more than 20 people</t>
  </si>
  <si>
    <t>Fruit requirements:
Wholesale Limited Winery: up to 75% of fruit may be imported
Boutique Winery: 75% grown in the County, 25% grown on-site
Small Winery: 50% grown in the County, 25% grown on-site</t>
  </si>
  <si>
    <t>Not mentioned</t>
  </si>
  <si>
    <t>100' from property line in rural areas (200' from residence not owned by applicant) for winery
200' from property line (400' from residence not owned by applicant) for winery with tasting and events</t>
  </si>
  <si>
    <t>See Special Events</t>
  </si>
  <si>
    <t>Events end by 10:00 pm</t>
  </si>
  <si>
    <t>No weddings. Events must related to wine education.</t>
  </si>
  <si>
    <t>600' setback on arterial roads, 300' setback on other roads including private roads</t>
  </si>
  <si>
    <t>Ordinance (adopted January 16, 2009)</t>
  </si>
  <si>
    <t>Permanent parking required for winery, tasting room, and accessory uses
Temporary parking can be unsurfaced
All parking must be on-site and meet fire code requirements</t>
  </si>
  <si>
    <t>See above</t>
  </si>
  <si>
    <t>RA: Residential Agricultural</t>
  </si>
  <si>
    <t>Draft Ordinance</t>
  </si>
  <si>
    <t>Parking plan for special events to include a parking coordinator for events attended by 100 or more persons</t>
  </si>
  <si>
    <t>Special event setback of 1,000 ft from residential zone</t>
  </si>
  <si>
    <t>Commercial kitchen allowed ancillary to winery operations</t>
  </si>
  <si>
    <t>With special permit: Bed and Breakfast Inns</t>
  </si>
  <si>
    <t>Winery special event: &gt; 80 people including amplified sound, weddings, concerts, fund raising events; does not include industry-wide events</t>
  </si>
  <si>
    <t>Accessory Winery event: promotes and marketing of wine and wine industry may (includes wine release parties, barrel tasting, and wine club activities)
Marketing event: include weddings and concerts; may include food service</t>
  </si>
  <si>
    <t xml:space="preserve">Parking attendant </t>
  </si>
  <si>
    <t>Events shall end by 10 pm</t>
  </si>
  <si>
    <t>300' from roads
300' to property line of existing residence (if residence is setback 200' can be reduced to 100')</t>
  </si>
  <si>
    <t>Commercial kitchen allowed for events and shall not be used as a restaurant</t>
  </si>
  <si>
    <t>Marketing Calendar shall be filed with the Community Development Department on a biannual basis and updated monthly as needed; must be kept on-site at all time</t>
  </si>
  <si>
    <t>County Code (updated July 2014)</t>
  </si>
  <si>
    <t>None</t>
  </si>
  <si>
    <t>Restaurant allowed in Agricultural Commercial Zone</t>
  </si>
  <si>
    <t>Use Permit if ends after 10 pm</t>
  </si>
  <si>
    <t>Allowed with zoning clearance or conditional use permit</t>
  </si>
  <si>
    <t>Agricultural Event Center: facility located on agriculturally zoned land that has an ongoing agricultural use that provides a facility for any type of social gathering  and consisting of multipurpose meeting and/or recreational facilities, typically consisting of multipurpose rooms and a kitchen that are available for use by various private groups for activities such as weddings, parties, receptions, etc.</t>
  </si>
  <si>
    <t xml:space="preserve">&lt; 150 allowed by right                                                                                                                                                         </t>
  </si>
  <si>
    <t>No standard - by use permit</t>
  </si>
  <si>
    <t>Wineries: by use permit
Ag Event Centers: 10am-10pm (Fri-Sat), 10am-8pm (Sun-Thurs)</t>
  </si>
  <si>
    <t>Size thresholds</t>
  </si>
  <si>
    <t xml:space="preserve"> </t>
  </si>
  <si>
    <t>Snack foods during wine tasting allowed
Commercial kitchen &gt; 20 acre parcels                                                                                                                                                                                  Dining facilities by use permit</t>
  </si>
  <si>
    <t>small/medium - not allowed
large by use permit</t>
  </si>
  <si>
    <t>allowed for Agricultural Event Center</t>
  </si>
  <si>
    <t xml:space="preserve">Allowed Uses </t>
  </si>
  <si>
    <t>Noise standards</t>
  </si>
  <si>
    <t>Noise standards
Boutique - amplified sound is not allowed</t>
  </si>
  <si>
    <t>Agritourism: for the enjoyment and education of visitors, guests, or clients. Uses include, wine tasting, sale of local agricultural products, and event centers that accommodate weddings, music, and limited dining.</t>
  </si>
  <si>
    <t>&gt; 40 ac - 8 events/year 
&lt; 150 visitors</t>
  </si>
  <si>
    <t>Small event 12 events/yr, &lt; 150 attendees, 
&lt; 100 vehicle trips
Site Plan Review required
Large event &gt; 12 events/yr
&gt; 150 attendees
 &gt; 100 vehicle trips
Minor Use Permit required</t>
  </si>
  <si>
    <t>Small - min 5 spaces
Large - 1 space/300 sf of tasting rm/office
1 space/1,500 sq ft of production area 
1 space/2.5 people for events
Agricultural Event Center: 1 space/2.5 people, 1 space/FTE</t>
  </si>
  <si>
    <t>Boutique - min of 6 spaces, min of 3 employee spaces, no off-site parking allowed</t>
  </si>
  <si>
    <t xml:space="preserve">Small &lt; 21,000 cases/yr 
  &lt; 15,000 sq ft
Large &gt; 21,000 cases/yr
   &gt; 15,000 sq ft
</t>
  </si>
  <si>
    <t xml:space="preserve">10:00 am - 6:00 pm
winemaker meals until 10:00 pm
</t>
  </si>
  <si>
    <t xml:space="preserve">Industry/Marketing events: any activity to market wine and winemaking, barrel tasting, wine club dinners, passport, harvest festivals and industrywide.
Small events: &lt; 50 persons
Medium events: &lt; 250 persons
Large events: &gt; 250 persons
Private events: includes fund raising for non profit organizations
</t>
  </si>
  <si>
    <t>Wineries: 
2 events/yr temp use permit
6 events/yr w/use permit
Agricultural Event Centers: 26 events/yr or as est. by Use Permit</t>
  </si>
  <si>
    <t>Allowed as Agricultural Event Center w/Use Permit</t>
  </si>
  <si>
    <t>Facility rental
12/year &lt; 20 acres
24/year &gt; 20 acres</t>
  </si>
  <si>
    <t>Must have adequate septic capacity for maximum number of visitors</t>
  </si>
  <si>
    <t>Small: 12 events/yr, 150 people
Medium: 15 events/yr, 300 people
Large: 20 events/yr, 300 people
Industry events and Accessory winery events are not included in the total number of events</t>
  </si>
  <si>
    <t>Small - Not allowed except for members of the trade
Medium/Large May be allowed</t>
  </si>
  <si>
    <t>All max allowed 4/yr                                                                                                                                                                                                                            small &lt; 50 visitors max
medium: 
 &lt; 40 acres  &lt;100 visitors; 
 &gt; 40 acres &lt;150 visitors
large &lt; 200 visitors industry-wide or ag promo event</t>
  </si>
  <si>
    <t>100' from property line 200' from residence not owned by applicant for winery
200' from property line 400' from residence not owned by applicant for winery with tasting and events
Special event setback of 1,000 ft from residential zone</t>
  </si>
  <si>
    <t>Special event: any event with 50 or more attendees including concerts, weddings, winemaker dinners, and advertised events (including fund raising, but not industry-wide events)</t>
  </si>
  <si>
    <t>50 - 250 persons at one time allowed by right &gt; 20 ac or &gt; 10 ac in ag zones
&gt;250 persons by use permit</t>
  </si>
  <si>
    <t>50% local fruit required</t>
  </si>
  <si>
    <t>Marketing events: intended for promotion and sale of facility's products
Special events: charitable events, promotional events, facility rentals events (weddings, parties, company picnics, and reunions)</t>
  </si>
  <si>
    <t>400 sf/car
Larger projects conditioned on parking plan and events
no parking on any adjoining ROW</t>
  </si>
  <si>
    <t>Other Events (weddings, private parties, corporate, charitable)</t>
  </si>
  <si>
    <t>65 dB at property line</t>
  </si>
  <si>
    <t xml:space="preserve">Noise standards
</t>
  </si>
  <si>
    <t>Food Service</t>
  </si>
  <si>
    <t>Minimum Site Area</t>
  </si>
  <si>
    <t>Marketing of wine: activity conducted at a winery for the education of customers and may include cultural and social events (may include food service such as food and wine pairing)
Business events can be marketing of wine if part of approved marketing plan</t>
  </si>
  <si>
    <t>Noise</t>
  </si>
  <si>
    <t>Misc</t>
  </si>
  <si>
    <t xml:space="preserve">100' from property line and 200' from existing residences all winery structures and outdoor use areas
200' from property line and 400' from existing residences for wineries with public tours, tasting, retail sales, or special events
</t>
  </si>
  <si>
    <t>Ordinance (adopted 2008; amended 2012 and 2014)</t>
  </si>
  <si>
    <t>Ordinance (adopted December 2, 2014)</t>
  </si>
  <si>
    <t>Ordinance (adopted 1990; amended in various years)</t>
  </si>
  <si>
    <t>Ordinance (adopted November 4, 2014)</t>
  </si>
  <si>
    <t>Ordinance (adopted August 4, 2010; in process of being amended)</t>
  </si>
  <si>
    <t>Ordinance (adopted in 1992; amended in 1995)</t>
  </si>
  <si>
    <t>Enforcement</t>
  </si>
  <si>
    <t>Annual audit of % of use permit; annual fee</t>
  </si>
  <si>
    <t>Enforcement Plan required prior to effective date</t>
  </si>
  <si>
    <t>Agricultural Promotional Events</t>
  </si>
  <si>
    <t>Cooking Demonstra-  tions</t>
  </si>
  <si>
    <t>300' from roads
300' to property line of existing residence (if residence is setback 200' can be reduced to 100')</t>
  </si>
  <si>
    <t>200' setback from streams; &gt; 20 acre lot size; &lt; 2.5 ac max used for structures</t>
  </si>
  <si>
    <t>600' setback on arterial roads
300' setback on other roads including private roads</t>
  </si>
  <si>
    <t>No thresholds</t>
  </si>
  <si>
    <t>Small &lt; 10,000 cases/yr
Medium &gt; 10,000 cases/yr
Large - any winery with events &gt; 250 persons</t>
  </si>
  <si>
    <t xml:space="preserve">Small &lt; 20,000 cases/yr                                                                                                                                                       Large &gt; 20,000 cases/yr
</t>
  </si>
  <si>
    <t>Micro-winery  &lt; 250 gal/ac of vineyard                                                                                                                                                                                                 Winery - no size thresholds</t>
  </si>
  <si>
    <t>Small &lt; 20,000 sq ft max
Medium &lt; 20,000 sq ft max 
Large - max size est. by use permit</t>
  </si>
  <si>
    <t>Small - 201 - 36,000 gal/yr (15k cases)                                                                                                                                                                                                           Medium &gt; 36,000 - 99,000 gal/yr  (42k cases)                                                                                                                                                                                            Large  &gt; 100,000 gal/yr (&gt; 42k cases)</t>
  </si>
  <si>
    <t>Wholesale or Boutique &lt; 12,000 gal/yr (5k cases) 
Small &lt; 120,000 gal/yr (50k cases)
Large &gt;120,000 gal/yr (&gt;50k cases)</t>
  </si>
  <si>
    <t xml:space="preserve">None  </t>
  </si>
  <si>
    <t xml:space="preserve">Winery - 4.6 ac min; min 1 ac vineyard
Small event center - 10 ac &lt; 100 people
Medium event center - 20 ac &lt; 200 people
Large event center - 40 ac &lt; 400 people  </t>
  </si>
  <si>
    <t>By right:
Micro - 5 ac min
10 ac min w/5 ac vineyard in ag zones
20 ac min w/5 ac vineyard in non-ag zones 
Use Permit &gt;10 ac w/5 ac vineyard in non ag zone</t>
  </si>
  <si>
    <t>Small &gt; 2 acres vineyard
Medium &gt; 20 acres &gt; 10 acres vineyard
Large &gt; 40 acres &gt; 20 acres vineyard</t>
  </si>
  <si>
    <t>Small - 5 ac min                                                                                                                                                                                                                                               Medium/Large - 10 ac min</t>
  </si>
  <si>
    <t>Boutique or Wholesale                                                                                                                                                                                                                       &lt; 1 ac - 1,000 sf                                                                                                                                                                                                                                   1-2 ac - 1,500 sf                                                                                                                                                                                                                                 2-4 ac- 2,000 sf                                                                                                                                                                                                                                 for every ac over 4 ac   +200 sf up to 5,000 sf max                                                                                                                                                                               Small/Large - no min</t>
  </si>
  <si>
    <t>None specified</t>
  </si>
  <si>
    <t>Accessory to winery only</t>
  </si>
  <si>
    <t>Accessory to winery only 
Off-site tasting room - use permit</t>
  </si>
  <si>
    <t>Accessory to winery only: includes wholesale, retail sales, wine tasting and winery tours</t>
  </si>
  <si>
    <t xml:space="preserve">Micro - no public tasting, sales, tours accessory to a winery only
Allowed by right on lots
  &gt; 10 ac in ag zones
Allowed by use permit 
  &gt; 10 ac in non-ag zones 
</t>
  </si>
  <si>
    <t>Accessory to winery only
Located withnin200" of winery
Limit to 1 per site
Wineries may share a tasting room</t>
  </si>
  <si>
    <t>Small - not allowed
Medium - not larger than 600 sq ft or 10% of winery structure area
Large - size est. by use permit</t>
  </si>
  <si>
    <t>No more than 30% of wine production area (retail sales max 500 sq ft)</t>
  </si>
  <si>
    <t>Wholesale - not allowed
Boutique - 1 tasting/retail sales room allowed</t>
  </si>
  <si>
    <t>Events &lt; 150 visitors</t>
  </si>
  <si>
    <t>Small - may include limited public gatherings and promotional events</t>
  </si>
  <si>
    <t xml:space="preserve">Small - not allowed except for trade members
Medium:
 &lt; 40 acres &lt; 50 visitors
 &gt; 40 acres &lt; 80 visitors
Large &lt; 80 visitors </t>
  </si>
  <si>
    <t>By use permit</t>
  </si>
  <si>
    <t xml:space="preserve">Wholesale - not allowed
Boutique - 10am-legal sunset (7 days/week)
Small - by minor use permit
</t>
  </si>
  <si>
    <t xml:space="preserve">With Permit (Ministerial or Administrative):
Use must be incidental, related, and subordinate in nature to the winery
Located in same structure
Max 1500 sq ft of kitchen and dining area (including outdoor dining)
Catering kitchen
</t>
  </si>
  <si>
    <t>Allowed as Agricultural Event Center Conditional Use Permit.
Restaurants are not allowed</t>
  </si>
  <si>
    <t>Small - Not allowed
Medium - Max 4 winemaker meals/yr
Large - Max 6 winemaker meals/yr</t>
  </si>
  <si>
    <t>&lt;  6 events &lt; 80 people minor use permit
&gt; 6 events or &gt; 80 people use permit 
For all: 20 ac min 
limited to 40 days/yr
Outdoor amplified sound only from 10 am-5 pm</t>
  </si>
  <si>
    <t>Non ag events: 48/yr
 &lt;50 people do not count; 
&lt; 250 people allowed
by right in ag zones &gt; 10 ac
allowed by use permit in non-ag zones &gt; 20 ac 
Non ag "special" events: more than 48/yr &gt; 250 people at one time allowed by use permit on &gt; 10 ac in ag zones</t>
  </si>
  <si>
    <t xml:space="preserve">Industry/Marketing events: 12/yr allowed; use permit required for additional events
Small events: allowed if lot is 5 acres or larger
Medium events: 12/yr
Large events: use permit required
Private events: no limit
</t>
  </si>
  <si>
    <t>Small/Medium: Not allowed
Large: Max 12/yr with use permit</t>
  </si>
  <si>
    <t>1 space/1,000 sf of warehouse area 
1 space/200 sq ft of tasting room area
Medium/Large wineries also need 1 space per 3 attendees for events</t>
  </si>
  <si>
    <t>Must be on-site
Special events, weddings, marketing promotional events may use temporary overflow parking</t>
  </si>
  <si>
    <t>Development Plan required
Included requirements: 1 space per employee; visitor parking  = 2.5 persons/vehicle with enough for max capacity; event (&gt; 20 persons) requires adequate on-site or off-site parking</t>
  </si>
  <si>
    <t>Outdoor amplified sound per use permit
Permitted 10am-9pm</t>
  </si>
  <si>
    <t>Outdoor amplified sound ceases at 7 pm (inner-rural areas) or 10 pm (rural areas)</t>
  </si>
  <si>
    <t>Principal access driveway shall be located  on or within one mile of an arterial
Outdoor tanks require 100% screening</t>
  </si>
  <si>
    <t>Set by Use Permit</t>
  </si>
  <si>
    <t xml:space="preserve">Categorically exempt allowance for small wineries defined as 30,000 gallons production, 5,000 sq. ft. building, and limit on visitors and marketing
</t>
  </si>
  <si>
    <t>No standards.  Reviewed individually with use permits</t>
  </si>
  <si>
    <r>
      <rPr>
        <b/>
        <sz val="10"/>
        <color indexed="8"/>
        <rFont val="Arial Narrow"/>
        <family val="2"/>
      </rPr>
      <t xml:space="preserve">10 ac min </t>
    </r>
    <r>
      <rPr>
        <b/>
        <sz val="10"/>
        <color indexed="10"/>
        <rFont val="Arial Narrow"/>
        <family val="2"/>
      </rPr>
      <t xml:space="preserve"> </t>
    </r>
  </si>
  <si>
    <t>45 &amp; 50 dba at receiving residential use property line</t>
  </si>
  <si>
    <t>Commercial kitchen w/use permit.  Food and wine pairing allowed.                                                                                                                                                                                      
No menu options, no meal service such that the winery functions as a café or restaurant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</si>
</sst>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8">
    <font>
      <sz val="11"/>
      <color theme="1"/>
      <name val="Calibri"/>
      <family val="2"/>
    </font>
    <font>
      <sz val="11"/>
      <color indexed="8"/>
      <name val="Calibri"/>
      <family val="2"/>
    </font>
    <font>
      <b/>
      <sz val="10"/>
      <color indexed="8"/>
      <name val="Arial Narrow"/>
      <family val="2"/>
    </font>
    <font>
      <b/>
      <sz val="10"/>
      <color indexed="10"/>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Narrow"/>
      <family val="2"/>
    </font>
    <font>
      <b/>
      <sz val="11"/>
      <color indexed="8"/>
      <name val="Arial Narrow"/>
      <family val="2"/>
    </font>
    <font>
      <b/>
      <sz val="12"/>
      <color indexed="8"/>
      <name val="Arial Black"/>
      <family val="2"/>
    </font>
    <font>
      <b/>
      <sz val="10"/>
      <name val="Arial Narrow"/>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Arial Narrow"/>
      <family val="2"/>
    </font>
    <font>
      <b/>
      <sz val="11"/>
      <color theme="1"/>
      <name val="Arial Narrow"/>
      <family val="2"/>
    </font>
    <font>
      <b/>
      <sz val="10"/>
      <color theme="1"/>
      <name val="Arial Narrow"/>
      <family val="2"/>
    </font>
    <font>
      <b/>
      <sz val="12"/>
      <color theme="1"/>
      <name val="Arial Black"/>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8">
    <xf numFmtId="0" fontId="0" fillId="0" borderId="0" xfId="0" applyFont="1" applyAlignment="1">
      <alignment/>
    </xf>
    <xf numFmtId="0" fontId="44" fillId="0" borderId="0" xfId="0" applyFont="1" applyFill="1" applyAlignment="1">
      <alignment/>
    </xf>
    <xf numFmtId="0" fontId="44" fillId="0" borderId="0" xfId="0" applyFont="1" applyAlignment="1">
      <alignment/>
    </xf>
    <xf numFmtId="0" fontId="44" fillId="0" borderId="0" xfId="0" applyFont="1" applyFill="1" applyAlignment="1">
      <alignment vertical="top" wrapText="1"/>
    </xf>
    <xf numFmtId="0" fontId="44" fillId="0" borderId="0" xfId="0" applyFont="1" applyAlignment="1">
      <alignment vertical="top" wrapText="1"/>
    </xf>
    <xf numFmtId="0" fontId="44" fillId="0" borderId="0" xfId="0" applyFont="1" applyFill="1" applyAlignment="1">
      <alignment vertical="top"/>
    </xf>
    <xf numFmtId="0" fontId="44" fillId="0" borderId="0" xfId="0" applyFont="1" applyAlignment="1">
      <alignment vertical="top"/>
    </xf>
    <xf numFmtId="0" fontId="45" fillId="33" borderId="10" xfId="0" applyFont="1" applyFill="1" applyBorder="1" applyAlignment="1">
      <alignment vertical="top" wrapText="1"/>
    </xf>
    <xf numFmtId="0" fontId="45" fillId="0" borderId="0" xfId="0" applyFont="1" applyFill="1" applyAlignment="1">
      <alignment vertical="top" wrapText="1"/>
    </xf>
    <xf numFmtId="0" fontId="45" fillId="0" borderId="10" xfId="0" applyFont="1" applyFill="1" applyBorder="1" applyAlignment="1">
      <alignment vertical="top" wrapText="1"/>
    </xf>
    <xf numFmtId="0" fontId="45" fillId="0" borderId="0" xfId="0" applyFont="1" applyFill="1" applyAlignment="1">
      <alignment/>
    </xf>
    <xf numFmtId="0" fontId="46" fillId="33" borderId="10" xfId="0" applyFont="1" applyFill="1" applyBorder="1" applyAlignment="1">
      <alignment vertical="top" wrapText="1"/>
    </xf>
    <xf numFmtId="0" fontId="46" fillId="0" borderId="0" xfId="0" applyFont="1" applyFill="1" applyAlignment="1">
      <alignment vertical="top" wrapText="1"/>
    </xf>
    <xf numFmtId="0" fontId="46" fillId="0" borderId="10" xfId="0" applyFont="1" applyFill="1" applyBorder="1" applyAlignment="1">
      <alignment vertical="top" wrapText="1"/>
    </xf>
    <xf numFmtId="0" fontId="46" fillId="33" borderId="10" xfId="0" applyFont="1" applyFill="1" applyBorder="1" applyAlignment="1">
      <alignment vertical="top"/>
    </xf>
    <xf numFmtId="0" fontId="46" fillId="0" borderId="10" xfId="0" applyFont="1" applyFill="1" applyBorder="1" applyAlignment="1">
      <alignment vertical="top"/>
    </xf>
    <xf numFmtId="0" fontId="47" fillId="0" borderId="10" xfId="0" applyFont="1" applyBorder="1" applyAlignment="1">
      <alignment/>
    </xf>
    <xf numFmtId="0" fontId="47" fillId="0" borderId="10" xfId="0" applyFont="1" applyBorder="1" applyAlignment="1">
      <alignment vertical="top" wrapText="1"/>
    </xf>
    <xf numFmtId="0" fontId="47" fillId="0" borderId="10" xfId="0" applyFont="1" applyBorder="1" applyAlignment="1">
      <alignment vertical="top"/>
    </xf>
    <xf numFmtId="0" fontId="47" fillId="0" borderId="0" xfId="0" applyFont="1" applyAlignment="1">
      <alignment/>
    </xf>
    <xf numFmtId="0" fontId="47" fillId="33" borderId="10" xfId="0" applyFont="1" applyFill="1" applyBorder="1" applyAlignment="1">
      <alignment vertical="top" wrapText="1"/>
    </xf>
    <xf numFmtId="0" fontId="47" fillId="0" borderId="10" xfId="0" applyFont="1" applyFill="1" applyBorder="1" applyAlignment="1">
      <alignment/>
    </xf>
    <xf numFmtId="0" fontId="47" fillId="33" borderId="10" xfId="0" applyFont="1" applyFill="1" applyBorder="1" applyAlignment="1">
      <alignment/>
    </xf>
    <xf numFmtId="0" fontId="47" fillId="0" borderId="10" xfId="0" applyFont="1" applyFill="1" applyBorder="1" applyAlignment="1">
      <alignment vertical="top" wrapText="1"/>
    </xf>
    <xf numFmtId="0" fontId="47" fillId="0" borderId="0" xfId="0" applyFont="1" applyFill="1" applyAlignment="1">
      <alignment/>
    </xf>
    <xf numFmtId="0" fontId="2" fillId="33" borderId="10" xfId="0" applyFont="1" applyFill="1" applyBorder="1" applyAlignment="1">
      <alignment vertical="top" wrapText="1"/>
    </xf>
    <xf numFmtId="0" fontId="25" fillId="33" borderId="10" xfId="0" applyFont="1" applyFill="1" applyBorder="1" applyAlignment="1">
      <alignment vertical="top" wrapText="1"/>
    </xf>
    <xf numFmtId="0" fontId="25" fillId="33" borderId="0" xfId="0" applyFont="1" applyFill="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6"/>
  <sheetViews>
    <sheetView zoomScalePageLayoutView="0" workbookViewId="0" topLeftCell="A1">
      <selection activeCell="A7" sqref="A7"/>
    </sheetView>
  </sheetViews>
  <sheetFormatPr defaultColWidth="9.140625" defaultRowHeight="15"/>
  <sheetData>
    <row r="1" ht="15">
      <c r="A1">
        <f>36000/2.378</f>
        <v>15138.772077375945</v>
      </c>
    </row>
    <row r="2" ht="15">
      <c r="A2">
        <f>99000/2.378</f>
        <v>41631.62321278385</v>
      </c>
    </row>
    <row r="3" ht="15">
      <c r="A3">
        <f>100000/2.378</f>
        <v>42052.14465937763</v>
      </c>
    </row>
    <row r="4" ht="15">
      <c r="A4">
        <f>12000/2.378</f>
        <v>5046.257359125315</v>
      </c>
    </row>
    <row r="5" ht="15">
      <c r="A5">
        <f>120000/2.378</f>
        <v>50462.57359125315</v>
      </c>
    </row>
    <row r="6" ht="15">
      <c r="A6">
        <f>20000/2.378</f>
        <v>8410.428931875525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22"/>
  <sheetViews>
    <sheetView showGridLines="0" tabSelected="1" zoomScalePageLayoutView="60" workbookViewId="0" topLeftCell="A1">
      <selection activeCell="B6" sqref="B6"/>
    </sheetView>
  </sheetViews>
  <sheetFormatPr defaultColWidth="8.8515625" defaultRowHeight="15"/>
  <cols>
    <col min="1" max="1" width="18.28125" style="19" customWidth="1"/>
    <col min="2" max="2" width="22.00390625" style="3" customWidth="1"/>
    <col min="3" max="3" width="22.7109375" style="1" customWidth="1"/>
    <col min="4" max="4" width="24.28125" style="1" customWidth="1"/>
    <col min="5" max="6" width="22.7109375" style="1" customWidth="1"/>
    <col min="7" max="7" width="23.8515625" style="3" customWidth="1"/>
    <col min="8" max="11" width="22.7109375" style="1" customWidth="1"/>
    <col min="12" max="12" width="9.140625" style="1" customWidth="1"/>
    <col min="13" max="16384" width="8.8515625" style="2" customWidth="1"/>
  </cols>
  <sheetData>
    <row r="1" spans="1:12" s="19" customFormat="1" ht="19.5">
      <c r="A1" s="16" t="s">
        <v>4</v>
      </c>
      <c r="B1" s="20" t="s">
        <v>5</v>
      </c>
      <c r="C1" s="21" t="s">
        <v>6</v>
      </c>
      <c r="D1" s="22" t="s">
        <v>7</v>
      </c>
      <c r="E1" s="21" t="s">
        <v>14</v>
      </c>
      <c r="F1" s="22" t="s">
        <v>8</v>
      </c>
      <c r="G1" s="23" t="s">
        <v>9</v>
      </c>
      <c r="H1" s="22" t="s">
        <v>10</v>
      </c>
      <c r="I1" s="21" t="s">
        <v>11</v>
      </c>
      <c r="J1" s="22" t="s">
        <v>13</v>
      </c>
      <c r="K1" s="21" t="s">
        <v>12</v>
      </c>
      <c r="L1" s="24"/>
    </row>
    <row r="2" spans="1:12" s="4" customFormat="1" ht="43.5" customHeight="1">
      <c r="A2" s="17" t="s">
        <v>16</v>
      </c>
      <c r="B2" s="11" t="s">
        <v>102</v>
      </c>
      <c r="C2" s="13" t="s">
        <v>17</v>
      </c>
      <c r="D2" s="11" t="s">
        <v>101</v>
      </c>
      <c r="E2" s="13" t="s">
        <v>53</v>
      </c>
      <c r="F2" s="11" t="s">
        <v>100</v>
      </c>
      <c r="G2" s="13" t="s">
        <v>37</v>
      </c>
      <c r="H2" s="11" t="s">
        <v>105</v>
      </c>
      <c r="I2" s="13" t="s">
        <v>41</v>
      </c>
      <c r="J2" s="11" t="s">
        <v>103</v>
      </c>
      <c r="K2" s="13" t="s">
        <v>104</v>
      </c>
      <c r="L2" s="3"/>
    </row>
    <row r="3" spans="1:12" s="6" customFormat="1" ht="81" customHeight="1">
      <c r="A3" s="17" t="s">
        <v>62</v>
      </c>
      <c r="B3" s="26" t="s">
        <v>114</v>
      </c>
      <c r="C3" s="12" t="s">
        <v>114</v>
      </c>
      <c r="D3" s="11" t="s">
        <v>115</v>
      </c>
      <c r="E3" s="13" t="s">
        <v>75</v>
      </c>
      <c r="F3" s="11" t="s">
        <v>116</v>
      </c>
      <c r="G3" s="13" t="s">
        <v>117</v>
      </c>
      <c r="H3" s="14" t="s">
        <v>114</v>
      </c>
      <c r="I3" s="13" t="s">
        <v>118</v>
      </c>
      <c r="J3" s="11" t="s">
        <v>119</v>
      </c>
      <c r="K3" s="13" t="s">
        <v>120</v>
      </c>
      <c r="L3" s="5"/>
    </row>
    <row r="4" spans="1:11" ht="108.75" customHeight="1">
      <c r="A4" s="17" t="s">
        <v>95</v>
      </c>
      <c r="B4" s="11" t="s">
        <v>157</v>
      </c>
      <c r="C4" s="13" t="s">
        <v>54</v>
      </c>
      <c r="D4" s="11" t="s">
        <v>121</v>
      </c>
      <c r="E4" s="13" t="s">
        <v>54</v>
      </c>
      <c r="F4" s="11" t="s">
        <v>122</v>
      </c>
      <c r="G4" s="13" t="s">
        <v>123</v>
      </c>
      <c r="H4" s="11" t="s">
        <v>54</v>
      </c>
      <c r="I4" s="13" t="s">
        <v>124</v>
      </c>
      <c r="J4" s="11" t="s">
        <v>125</v>
      </c>
      <c r="K4" s="13" t="s">
        <v>126</v>
      </c>
    </row>
    <row r="5" spans="1:12" s="6" customFormat="1" ht="142.5" customHeight="1">
      <c r="A5" s="18" t="s">
        <v>18</v>
      </c>
      <c r="B5" s="11" t="s">
        <v>113</v>
      </c>
      <c r="C5" s="13" t="s">
        <v>99</v>
      </c>
      <c r="D5" s="14" t="s">
        <v>127</v>
      </c>
      <c r="E5" s="15" t="s">
        <v>127</v>
      </c>
      <c r="F5" s="14"/>
      <c r="G5" s="13" t="s">
        <v>112</v>
      </c>
      <c r="H5" s="11" t="s">
        <v>85</v>
      </c>
      <c r="I5" s="13" t="s">
        <v>43</v>
      </c>
      <c r="J5" s="11" t="s">
        <v>111</v>
      </c>
      <c r="K5" s="15" t="s">
        <v>127</v>
      </c>
      <c r="L5" s="5"/>
    </row>
    <row r="6" spans="1:11" ht="93.75" customHeight="1">
      <c r="A6" s="17" t="s">
        <v>0</v>
      </c>
      <c r="B6" s="25" t="s">
        <v>154</v>
      </c>
      <c r="C6" s="13" t="s">
        <v>128</v>
      </c>
      <c r="D6" s="11" t="s">
        <v>129</v>
      </c>
      <c r="E6" s="13" t="s">
        <v>130</v>
      </c>
      <c r="F6" s="11" t="s">
        <v>57</v>
      </c>
      <c r="G6" s="13" t="s">
        <v>131</v>
      </c>
      <c r="H6" s="11" t="s">
        <v>132</v>
      </c>
      <c r="I6" s="13" t="s">
        <v>133</v>
      </c>
      <c r="J6" s="11" t="s">
        <v>134</v>
      </c>
      <c r="K6" s="13" t="s">
        <v>135</v>
      </c>
    </row>
    <row r="7" spans="1:11" ht="93.75" customHeight="1">
      <c r="A7" s="17" t="s">
        <v>1</v>
      </c>
      <c r="B7" s="27" t="s">
        <v>154</v>
      </c>
      <c r="C7" s="13" t="s">
        <v>136</v>
      </c>
      <c r="D7" s="11" t="s">
        <v>137</v>
      </c>
      <c r="E7" s="13" t="s">
        <v>59</v>
      </c>
      <c r="F7" s="11"/>
      <c r="G7" s="13" t="s">
        <v>87</v>
      </c>
      <c r="H7" s="11" t="s">
        <v>63</v>
      </c>
      <c r="I7" s="13" t="s">
        <v>138</v>
      </c>
      <c r="J7" s="11"/>
      <c r="K7" s="13"/>
    </row>
    <row r="8" spans="1:11" ht="56.25" customHeight="1">
      <c r="A8" s="17" t="s">
        <v>2</v>
      </c>
      <c r="B8" s="11" t="s">
        <v>34</v>
      </c>
      <c r="C8" s="13"/>
      <c r="D8" s="11" t="s">
        <v>60</v>
      </c>
      <c r="E8" s="13" t="s">
        <v>56</v>
      </c>
      <c r="F8" s="11" t="s">
        <v>61</v>
      </c>
      <c r="G8" s="13" t="s">
        <v>139</v>
      </c>
      <c r="H8" s="11" t="s">
        <v>139</v>
      </c>
      <c r="I8" s="13" t="s">
        <v>76</v>
      </c>
      <c r="J8" s="11" t="s">
        <v>49</v>
      </c>
      <c r="K8" s="13" t="s">
        <v>140</v>
      </c>
    </row>
    <row r="9" spans="1:11" ht="133.5" customHeight="1">
      <c r="A9" s="17" t="s">
        <v>94</v>
      </c>
      <c r="B9" s="11" t="s">
        <v>159</v>
      </c>
      <c r="C9" s="13" t="s">
        <v>141</v>
      </c>
      <c r="D9" s="11" t="s">
        <v>44</v>
      </c>
      <c r="E9" s="13" t="s">
        <v>55</v>
      </c>
      <c r="F9" s="11" t="s">
        <v>142</v>
      </c>
      <c r="G9" s="13" t="s">
        <v>64</v>
      </c>
      <c r="H9" s="11"/>
      <c r="I9" s="13" t="s">
        <v>83</v>
      </c>
      <c r="J9" s="11" t="s">
        <v>51</v>
      </c>
      <c r="K9" s="13" t="s">
        <v>29</v>
      </c>
    </row>
    <row r="10" spans="1:11" ht="161.25" customHeight="1">
      <c r="A10" s="17" t="s">
        <v>19</v>
      </c>
      <c r="B10" s="11" t="s">
        <v>96</v>
      </c>
      <c r="C10" s="13" t="s">
        <v>20</v>
      </c>
      <c r="D10" s="11" t="s">
        <v>77</v>
      </c>
      <c r="E10" s="13" t="s">
        <v>72</v>
      </c>
      <c r="F10" s="11"/>
      <c r="G10" s="13" t="s">
        <v>89</v>
      </c>
      <c r="H10" s="11" t="s">
        <v>86</v>
      </c>
      <c r="I10" s="13" t="s">
        <v>46</v>
      </c>
      <c r="J10" s="11" t="s">
        <v>47</v>
      </c>
      <c r="K10" s="13"/>
    </row>
    <row r="11" spans="1:11" ht="216" customHeight="1">
      <c r="A11" s="17" t="s">
        <v>109</v>
      </c>
      <c r="B11" s="11" t="s">
        <v>154</v>
      </c>
      <c r="C11" s="13" t="s">
        <v>25</v>
      </c>
      <c r="D11" s="11" t="s">
        <v>146</v>
      </c>
      <c r="E11" s="13"/>
      <c r="F11" s="11" t="s">
        <v>78</v>
      </c>
      <c r="G11" s="13" t="s">
        <v>145</v>
      </c>
      <c r="H11" s="11" t="s">
        <v>144</v>
      </c>
      <c r="I11" s="13" t="s">
        <v>143</v>
      </c>
      <c r="J11" s="11" t="s">
        <v>82</v>
      </c>
      <c r="K11" s="13" t="s">
        <v>28</v>
      </c>
    </row>
    <row r="12" spans="1:11" ht="95.25" customHeight="1">
      <c r="A12" s="17" t="s">
        <v>3</v>
      </c>
      <c r="B12" s="25" t="s">
        <v>154</v>
      </c>
      <c r="C12" s="13" t="s">
        <v>23</v>
      </c>
      <c r="D12" s="11" t="s">
        <v>39</v>
      </c>
      <c r="E12" s="13" t="s">
        <v>39</v>
      </c>
      <c r="F12" s="11" t="s">
        <v>31</v>
      </c>
      <c r="G12" s="13" t="s">
        <v>39</v>
      </c>
      <c r="H12" s="11" t="s">
        <v>31</v>
      </c>
      <c r="I12" s="13" t="s">
        <v>84</v>
      </c>
      <c r="J12" s="11"/>
      <c r="K12" s="13"/>
    </row>
    <row r="13" spans="1:11" ht="117">
      <c r="A13" s="17" t="s">
        <v>91</v>
      </c>
      <c r="B13" s="11" t="s">
        <v>35</v>
      </c>
      <c r="C13" s="13" t="s">
        <v>24</v>
      </c>
      <c r="D13" s="11"/>
      <c r="E13" s="13"/>
      <c r="F13" s="11" t="s">
        <v>79</v>
      </c>
      <c r="G13" s="13" t="s">
        <v>80</v>
      </c>
      <c r="H13" s="11" t="s">
        <v>33</v>
      </c>
      <c r="I13" s="13" t="s">
        <v>147</v>
      </c>
      <c r="J13" s="11"/>
      <c r="K13" s="13"/>
    </row>
    <row r="14" spans="1:11" ht="61.5" customHeight="1">
      <c r="A14" s="17" t="s">
        <v>110</v>
      </c>
      <c r="B14" s="11"/>
      <c r="C14" s="13"/>
      <c r="D14" s="11"/>
      <c r="E14" s="13" t="s">
        <v>54</v>
      </c>
      <c r="F14" s="11" t="s">
        <v>66</v>
      </c>
      <c r="G14" s="13"/>
      <c r="H14" s="11"/>
      <c r="I14" s="13" t="s">
        <v>65</v>
      </c>
      <c r="J14" s="11"/>
      <c r="K14" s="13"/>
    </row>
    <row r="15" spans="1:11" ht="118.5" customHeight="1">
      <c r="A15" s="17" t="s">
        <v>15</v>
      </c>
      <c r="B15" s="11" t="s">
        <v>156</v>
      </c>
      <c r="C15" s="13" t="s">
        <v>150</v>
      </c>
      <c r="D15" s="11" t="s">
        <v>148</v>
      </c>
      <c r="E15" s="13" t="s">
        <v>149</v>
      </c>
      <c r="F15" s="11" t="s">
        <v>73</v>
      </c>
      <c r="G15" s="13" t="s">
        <v>38</v>
      </c>
      <c r="H15" s="11" t="s">
        <v>90</v>
      </c>
      <c r="I15" s="13" t="s">
        <v>42</v>
      </c>
      <c r="J15" s="11" t="s">
        <v>48</v>
      </c>
      <c r="K15" s="13" t="s">
        <v>74</v>
      </c>
    </row>
    <row r="16" spans="1:12" s="4" customFormat="1" ht="72.75" customHeight="1">
      <c r="A16" s="17" t="s">
        <v>97</v>
      </c>
      <c r="B16" s="26" t="s">
        <v>158</v>
      </c>
      <c r="C16" s="13" t="s">
        <v>93</v>
      </c>
      <c r="D16" s="11" t="s">
        <v>68</v>
      </c>
      <c r="E16" s="13" t="s">
        <v>68</v>
      </c>
      <c r="F16" s="11" t="s">
        <v>68</v>
      </c>
      <c r="G16" s="13" t="s">
        <v>54</v>
      </c>
      <c r="H16" s="11" t="s">
        <v>92</v>
      </c>
      <c r="I16" s="13" t="s">
        <v>152</v>
      </c>
      <c r="J16" s="11" t="s">
        <v>151</v>
      </c>
      <c r="K16" s="13" t="s">
        <v>69</v>
      </c>
      <c r="L16" s="3"/>
    </row>
    <row r="17" spans="1:12" s="6" customFormat="1" ht="127.5" hidden="1">
      <c r="A17" s="18" t="s">
        <v>18</v>
      </c>
      <c r="B17" s="26" t="s">
        <v>36</v>
      </c>
      <c r="C17" s="13" t="s">
        <v>22</v>
      </c>
      <c r="D17" s="14"/>
      <c r="E17" s="15"/>
      <c r="F17" s="14"/>
      <c r="G17" s="13"/>
      <c r="H17" s="11" t="s">
        <v>32</v>
      </c>
      <c r="I17" s="15"/>
      <c r="J17" s="11" t="s">
        <v>50</v>
      </c>
      <c r="K17" s="15"/>
      <c r="L17" s="5"/>
    </row>
    <row r="18" spans="1:12" s="6" customFormat="1" ht="63.75" hidden="1">
      <c r="A18" s="18" t="s">
        <v>26</v>
      </c>
      <c r="B18" s="26"/>
      <c r="C18" s="13" t="s">
        <v>27</v>
      </c>
      <c r="D18" s="11" t="s">
        <v>45</v>
      </c>
      <c r="E18" s="15"/>
      <c r="F18" s="14"/>
      <c r="G18" s="13"/>
      <c r="H18" s="14"/>
      <c r="I18" s="15"/>
      <c r="J18" s="14"/>
      <c r="K18" s="15"/>
      <c r="L18" s="5"/>
    </row>
    <row r="19" spans="1:12" s="6" customFormat="1" ht="25.5">
      <c r="A19" s="18" t="s">
        <v>106</v>
      </c>
      <c r="B19" s="26" t="s">
        <v>107</v>
      </c>
      <c r="C19" s="13"/>
      <c r="D19" s="11"/>
      <c r="E19" s="15"/>
      <c r="F19" s="14"/>
      <c r="G19" s="13"/>
      <c r="H19" s="11" t="s">
        <v>108</v>
      </c>
      <c r="I19" s="15"/>
      <c r="J19" s="14"/>
      <c r="K19" s="15"/>
      <c r="L19" s="5"/>
    </row>
    <row r="20" spans="1:12" s="6" customFormat="1" ht="208.5" customHeight="1">
      <c r="A20" s="18" t="s">
        <v>98</v>
      </c>
      <c r="B20" s="26" t="s">
        <v>155</v>
      </c>
      <c r="C20" s="15"/>
      <c r="D20" s="11" t="s">
        <v>81</v>
      </c>
      <c r="E20" s="13" t="s">
        <v>70</v>
      </c>
      <c r="F20" s="11" t="s">
        <v>58</v>
      </c>
      <c r="G20" s="13" t="s">
        <v>88</v>
      </c>
      <c r="H20" s="11" t="s">
        <v>153</v>
      </c>
      <c r="I20" s="13" t="s">
        <v>63</v>
      </c>
      <c r="J20" s="11" t="s">
        <v>52</v>
      </c>
      <c r="K20" s="13" t="s">
        <v>30</v>
      </c>
      <c r="L20" s="5"/>
    </row>
    <row r="21" spans="2:11" ht="33" hidden="1">
      <c r="B21" s="8"/>
      <c r="C21" s="10"/>
      <c r="D21" s="10"/>
      <c r="E21" s="10"/>
      <c r="F21" s="10"/>
      <c r="G21" s="8" t="s">
        <v>40</v>
      </c>
      <c r="H21" s="10"/>
      <c r="I21" s="10"/>
      <c r="J21" s="10"/>
      <c r="K21" s="10"/>
    </row>
    <row r="22" spans="1:11" ht="82.5" hidden="1">
      <c r="A22" s="17" t="s">
        <v>67</v>
      </c>
      <c r="B22" s="7"/>
      <c r="C22" s="9" t="s">
        <v>21</v>
      </c>
      <c r="D22" s="7"/>
      <c r="E22" s="9" t="s">
        <v>71</v>
      </c>
      <c r="F22" s="7"/>
      <c r="G22" s="9"/>
      <c r="H22" s="7"/>
      <c r="I22" s="9"/>
      <c r="J22" s="7"/>
      <c r="K22" s="9"/>
    </row>
  </sheetData>
  <sheetProtection/>
  <printOptions/>
  <pageMargins left="0.2" right="0.2" top="0.5" bottom="0.5" header="0.3" footer="0.3"/>
  <pageSetup fitToHeight="4" horizontalDpi="600" verticalDpi="600" orientation="landscape" paperSize="17" scale="85"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County of Sonoma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Summary Table of Winery, Tasting Room, and Event Regulations from other Jurisdictions</dc:title>
  <dc:subject>Summary Table of Winery, Tasting Room, and Event Regulations from other Jurisdictions</dc:subject>
  <dc:creator>Sonoma County Permit and Resource Management Department (707) 565-1900</dc:creator>
  <cp:keywords/>
  <dc:description/>
  <cp:lastModifiedBy>Morrison, David</cp:lastModifiedBy>
  <cp:lastPrinted>2015-08-05T22:49:49Z</cp:lastPrinted>
  <dcterms:created xsi:type="dcterms:W3CDTF">2015-05-27T21:05:37Z</dcterms:created>
  <dcterms:modified xsi:type="dcterms:W3CDTF">2015-08-28T15:20:42Z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