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040" windowHeight="9900" activeTab="0"/>
  </bookViews>
  <sheets>
    <sheet name="Sheet1" sheetId="1" r:id="rId1"/>
    <sheet name="Shee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<sst xmlns="http://schemas.openxmlformats.org/spreadsheetml/2006/main" count="28" uniqueCount="25">
  <si>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Budget Item</t>
  </si>
  <si>
    <t>Construction</t>
  </si>
  <si>
    <t>Budget Item Amount</t>
  </si>
  <si>
    <t>Design and Engineering</t>
  </si>
  <si>
    <t>Design and Engineering Contingency</t>
  </si>
  <si>
    <t>TOTAL</t>
  </si>
  <si>
    <t>Construction Management</t>
  </si>
  <si>
    <t>Inspections and Fees</t>
  </si>
  <si>
    <t>County Project Management/Administration</t>
  </si>
  <si>
    <t xml:space="preserve">Appropriation Amount </t>
  </si>
  <si>
    <t>Spent to Date</t>
  </si>
  <si>
    <t>Balance</t>
  </si>
  <si>
    <t>% Spent to Date</t>
  </si>
  <si>
    <t xml:space="preserve">Board Appropriation </t>
  </si>
  <si>
    <t xml:space="preserve"> to date</t>
  </si>
  <si>
    <t>Request Today</t>
  </si>
  <si>
    <t xml:space="preserve">IMOLA AVE POCKET PAVING AND ADA RAMP </t>
  </si>
  <si>
    <t>PROJECT, RDS 18-24</t>
  </si>
  <si>
    <t>Mark Thomas &amp; Co.</t>
  </si>
  <si>
    <t>Michael Baker</t>
  </si>
  <si>
    <t>Construction Contingency (10%)</t>
  </si>
  <si>
    <t>CONSTRUCTION PHASE</t>
  </si>
  <si>
    <t>$66,018*</t>
  </si>
  <si>
    <t>$17,500*</t>
  </si>
  <si>
    <t>* Staff has moved $36,018 of budgeted funding from Design and Engineering Contingency to County Project Management/Administration to better represent the estimated costs associated with each budget item.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</si>
</sst>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;[Red]&quot;$&quot;#,##0"/>
    <numFmt numFmtId="165" formatCode="m/d/yy;@"/>
    <numFmt numFmtId="168" formatCode="[$-409]mmmm\ d\,\ yyyy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 applyAlignment="1">
      <alignment horizontal="right"/>
    </xf>
    <xf numFmtId="164" fontId="4" fillId="0" borderId="0" xfId="0" applyNumberFormat="1" applyFont="1"/>
    <xf numFmtId="9" fontId="2" fillId="0" borderId="0" xfId="0" applyNumberFormat="1" applyFont="1" applyAlignment="1">
      <alignment horizontal="center"/>
    </xf>
    <xf numFmtId="164" fontId="4" fillId="2" borderId="0" xfId="0" applyNumberFormat="1" applyFont="1" applyFill="1"/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/>
    <xf numFmtId="44" fontId="2" fillId="0" borderId="0" xfId="16" applyFont="1"/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 topLeftCell="A1">
      <selection activeCell="C28" sqref="C28"/>
    </sheetView>
  </sheetViews>
  <sheetFormatPr defaultColWidth="9.140625" defaultRowHeight="15"/>
  <cols>
    <col min="1" max="1" width="54.28125" style="0" bestFit="1" customWidth="1"/>
    <col min="2" max="3" width="26.7109375" style="0" customWidth="1"/>
    <col min="4" max="4" width="25.57421875" style="0" bestFit="1" customWidth="1"/>
    <col min="5" max="7" width="28.140625" style="0" bestFit="1" customWidth="1"/>
    <col min="8" max="8" width="25.28125" style="0" customWidth="1"/>
  </cols>
  <sheetData>
    <row r="1" spans="1:4" ht="15">
      <c r="A1" s="1"/>
      <c r="B1" s="1"/>
      <c r="C1" s="1"/>
      <c r="D1" s="1"/>
    </row>
    <row r="2" spans="1:4" ht="18.75">
      <c r="A2" s="10" t="s">
        <v>16</v>
      </c>
      <c r="B2" s="16">
        <v>43439</v>
      </c>
      <c r="C2" s="1"/>
      <c r="D2" s="1"/>
    </row>
    <row r="3" spans="1:4" ht="18.75">
      <c r="A3" s="10" t="s">
        <v>17</v>
      </c>
      <c r="B3" s="13"/>
      <c r="C3" s="1"/>
      <c r="D3" s="1"/>
    </row>
    <row r="4" spans="1:4" ht="18.75">
      <c r="A4" s="8"/>
      <c r="B4" s="1"/>
      <c r="C4" s="12" t="s">
        <v>21</v>
      </c>
      <c r="D4" s="1"/>
    </row>
    <row r="5" spans="1:7" ht="18.75">
      <c r="A5" s="5"/>
      <c r="B5" s="5"/>
      <c r="C5" s="11" t="s">
        <v>13</v>
      </c>
      <c r="D5" s="11" t="s">
        <v>13</v>
      </c>
      <c r="E5" s="11" t="s">
        <v>9</v>
      </c>
      <c r="F5" s="11" t="s">
        <v>9</v>
      </c>
      <c r="G5" s="11" t="s">
        <v>9</v>
      </c>
    </row>
    <row r="6" spans="1:7" ht="18.75">
      <c r="A6" s="11" t="s">
        <v>0</v>
      </c>
      <c r="B6" s="11" t="s">
        <v>2</v>
      </c>
      <c r="C6" s="11" t="s">
        <v>15</v>
      </c>
      <c r="D6" s="11" t="s">
        <v>14</v>
      </c>
      <c r="E6" s="11" t="s">
        <v>10</v>
      </c>
      <c r="F6" s="11" t="s">
        <v>12</v>
      </c>
      <c r="G6" s="11" t="s">
        <v>11</v>
      </c>
    </row>
    <row r="7" spans="1:4" ht="15">
      <c r="A7" s="1"/>
      <c r="B7" s="1"/>
      <c r="C7" s="1"/>
      <c r="D7" s="1"/>
    </row>
    <row r="8" spans="1:7" ht="18.75">
      <c r="A8" s="3" t="s">
        <v>1</v>
      </c>
      <c r="B8" s="4">
        <v>1757880</v>
      </c>
      <c r="C8" s="4">
        <v>289400</v>
      </c>
      <c r="D8" s="4">
        <v>1468480</v>
      </c>
      <c r="E8" s="4">
        <v>0</v>
      </c>
      <c r="F8" s="9">
        <v>0</v>
      </c>
      <c r="G8" s="4">
        <f>D8-E8</f>
        <v>1468480</v>
      </c>
    </row>
    <row r="9" spans="1:6" ht="18.75">
      <c r="A9" s="5"/>
      <c r="B9" s="4"/>
      <c r="C9" s="4"/>
      <c r="D9" s="4"/>
      <c r="E9" s="4"/>
      <c r="F9" s="9"/>
    </row>
    <row r="10" spans="1:7" ht="18.75">
      <c r="A10" s="3" t="s">
        <v>20</v>
      </c>
      <c r="B10" s="4">
        <f>B8*0.1</f>
        <v>175788</v>
      </c>
      <c r="C10" s="4">
        <v>28940</v>
      </c>
      <c r="D10" s="4">
        <v>146848</v>
      </c>
      <c r="E10" s="4">
        <v>0</v>
      </c>
      <c r="F10" s="9">
        <v>0</v>
      </c>
      <c r="G10" s="4">
        <f>D10-E10</f>
        <v>146848</v>
      </c>
    </row>
    <row r="11" spans="1:6" ht="18.75">
      <c r="A11" s="5"/>
      <c r="B11" s="4"/>
      <c r="C11" s="4"/>
      <c r="D11" s="4"/>
      <c r="E11" s="4"/>
      <c r="F11" s="9"/>
    </row>
    <row r="12" spans="1:7" ht="18.75">
      <c r="A12" s="3" t="s">
        <v>3</v>
      </c>
      <c r="C12" s="4">
        <v>0</v>
      </c>
      <c r="D12" s="4">
        <f>B13+B14</f>
        <v>209585</v>
      </c>
      <c r="E12" s="4">
        <v>65000</v>
      </c>
      <c r="F12" s="9">
        <f>E12/D12</f>
        <v>0.3101366987141255</v>
      </c>
      <c r="G12" s="4">
        <f>D12-E12</f>
        <v>144585</v>
      </c>
    </row>
    <row r="13" spans="1:7" ht="18.75">
      <c r="A13" s="3" t="s">
        <v>18</v>
      </c>
      <c r="B13" s="4">
        <v>194585</v>
      </c>
      <c r="C13" s="4"/>
      <c r="D13" s="4">
        <v>194585</v>
      </c>
      <c r="E13" s="4"/>
      <c r="F13" s="9"/>
      <c r="G13" s="14"/>
    </row>
    <row r="14" spans="1:7" ht="18.75">
      <c r="A14" s="3" t="s">
        <v>19</v>
      </c>
      <c r="B14" s="4">
        <v>15000</v>
      </c>
      <c r="C14" s="4"/>
      <c r="D14" s="4">
        <v>15000</v>
      </c>
      <c r="E14" s="4"/>
      <c r="F14" s="9"/>
      <c r="G14" s="14"/>
    </row>
    <row r="15" spans="1:7" ht="18.75">
      <c r="A15" s="5"/>
      <c r="B15" s="4"/>
      <c r="C15" s="4"/>
      <c r="D15" s="4"/>
      <c r="E15" s="4"/>
      <c r="F15" s="9"/>
      <c r="G15" s="14"/>
    </row>
    <row r="16" spans="1:7" ht="18.75">
      <c r="A16" s="3" t="s">
        <v>4</v>
      </c>
      <c r="B16" s="4" t="s">
        <v>23</v>
      </c>
      <c r="C16" s="4">
        <v>0</v>
      </c>
      <c r="D16" s="4">
        <f>263103-D12</f>
        <v>53518</v>
      </c>
      <c r="E16" s="4">
        <v>0</v>
      </c>
      <c r="F16" s="9">
        <f aca="true" t="shared" si="0" ref="F16:F20">E16/D16</f>
        <v>0</v>
      </c>
      <c r="G16" s="4">
        <f>D16-E16</f>
        <v>53518</v>
      </c>
    </row>
    <row r="17" spans="1:6" ht="18.75">
      <c r="A17" s="5"/>
      <c r="B17" s="4"/>
      <c r="C17" s="4"/>
      <c r="D17" s="4"/>
      <c r="E17" s="4"/>
      <c r="F17" s="9"/>
    </row>
    <row r="18" spans="1:7" ht="18.75">
      <c r="A18" s="3" t="s">
        <v>6</v>
      </c>
      <c r="B18" s="4">
        <f>98518-15000</f>
        <v>83518</v>
      </c>
      <c r="C18" s="4">
        <v>0</v>
      </c>
      <c r="D18" s="4">
        <v>83518</v>
      </c>
      <c r="E18" s="4">
        <v>0</v>
      </c>
      <c r="F18" s="9">
        <v>0</v>
      </c>
      <c r="G18" s="4">
        <f>D18-E18</f>
        <v>83518</v>
      </c>
    </row>
    <row r="19" spans="1:6" ht="18.75">
      <c r="A19" s="3"/>
      <c r="B19" s="4"/>
      <c r="C19" s="4"/>
      <c r="D19" s="4"/>
      <c r="E19" s="4"/>
      <c r="F19" s="9"/>
    </row>
    <row r="20" spans="1:7" ht="18.75">
      <c r="A20" s="3" t="s">
        <v>8</v>
      </c>
      <c r="B20" s="4" t="s">
        <v>22</v>
      </c>
      <c r="C20" s="4">
        <v>0</v>
      </c>
      <c r="D20" s="4">
        <v>30000</v>
      </c>
      <c r="E20" s="4">
        <v>42770</v>
      </c>
      <c r="F20" s="9">
        <f>E20/66018</f>
        <v>0.647853615680572</v>
      </c>
      <c r="G20" s="4">
        <f>66018-E20</f>
        <v>23248</v>
      </c>
    </row>
    <row r="21" spans="1:6" ht="18.75">
      <c r="A21" s="5"/>
      <c r="B21" s="4"/>
      <c r="C21" s="4"/>
      <c r="D21" s="4"/>
      <c r="E21" s="4"/>
      <c r="F21" s="9"/>
    </row>
    <row r="22" spans="1:7" ht="18.75">
      <c r="A22" s="3" t="s">
        <v>7</v>
      </c>
      <c r="B22" s="4">
        <v>15000</v>
      </c>
      <c r="C22" s="4">
        <v>0</v>
      </c>
      <c r="D22" s="4">
        <v>15000</v>
      </c>
      <c r="E22" s="4">
        <v>0</v>
      </c>
      <c r="F22" s="9">
        <v>0</v>
      </c>
      <c r="G22" s="4">
        <f>D22-E22</f>
        <v>15000</v>
      </c>
    </row>
    <row r="23" spans="1:6" ht="18.75">
      <c r="A23" s="5"/>
      <c r="B23" s="4"/>
      <c r="C23" s="4"/>
      <c r="D23" s="4"/>
      <c r="E23" s="4"/>
      <c r="F23" s="9"/>
    </row>
    <row r="24" spans="1:6" ht="18.75">
      <c r="A24" s="5"/>
      <c r="B24" s="4"/>
      <c r="C24" s="4"/>
      <c r="D24" s="4"/>
      <c r="E24" s="4"/>
      <c r="F24" s="4"/>
    </row>
    <row r="25" spans="1:7" ht="18.75">
      <c r="A25" s="7" t="s">
        <v>5</v>
      </c>
      <c r="B25" s="4">
        <f>SUM(B8:B24)+66018+17500</f>
        <v>2325289</v>
      </c>
      <c r="C25" s="4">
        <f>SUM(C8:C24)</f>
        <v>318340</v>
      </c>
      <c r="D25" s="4">
        <f>SUM(D8:D24)-D12</f>
        <v>2006949</v>
      </c>
      <c r="E25" s="4">
        <f>SUM(E8:E24)</f>
        <v>107770</v>
      </c>
      <c r="F25" s="9">
        <f aca="true" t="shared" si="1" ref="F25">E25/D25</f>
        <v>0.05369842482295265</v>
      </c>
      <c r="G25" s="4">
        <f>SUM(G8:G24)</f>
        <v>1935197</v>
      </c>
    </row>
    <row r="26" spans="1:6" ht="18.75">
      <c r="A26" s="5"/>
      <c r="B26" s="4"/>
      <c r="C26" s="4"/>
      <c r="D26" s="4"/>
      <c r="E26" s="4"/>
      <c r="F26" s="4"/>
    </row>
    <row r="27" spans="1:6" ht="18.75">
      <c r="A27" s="17" t="s">
        <v>24</v>
      </c>
      <c r="B27" s="4"/>
      <c r="C27" s="15"/>
      <c r="D27" s="4"/>
      <c r="E27" s="4"/>
      <c r="F27" s="4"/>
    </row>
    <row r="28" spans="1:6" ht="18.75">
      <c r="A28" s="3"/>
      <c r="B28" s="4"/>
      <c r="C28" s="4"/>
      <c r="D28" s="4"/>
      <c r="E28" s="4"/>
      <c r="F28" s="4"/>
    </row>
    <row r="29" spans="1:6" ht="18.75">
      <c r="A29" s="3"/>
      <c r="B29" s="4"/>
      <c r="D29" s="4"/>
      <c r="E29" s="4"/>
      <c r="F29" s="4"/>
    </row>
    <row r="30" spans="1:6" ht="18.75">
      <c r="A30" s="5"/>
      <c r="B30" s="4"/>
      <c r="C30" s="4"/>
      <c r="D30" s="4"/>
      <c r="E30" s="4"/>
      <c r="F30" s="4"/>
    </row>
    <row r="31" spans="1:6" ht="18.75">
      <c r="A31" s="5"/>
      <c r="B31" s="4"/>
      <c r="C31" s="4"/>
      <c r="D31" s="4"/>
      <c r="E31" s="4"/>
      <c r="F31" s="4"/>
    </row>
    <row r="32" spans="1:6" ht="18.75">
      <c r="A32" s="5"/>
      <c r="B32" s="4"/>
      <c r="C32" s="4"/>
      <c r="D32" s="4"/>
      <c r="E32" s="4"/>
      <c r="F32" s="4"/>
    </row>
    <row r="33" spans="1:6" ht="18.75">
      <c r="A33" s="5"/>
      <c r="B33" s="4"/>
      <c r="C33" s="4"/>
      <c r="D33" s="4"/>
      <c r="E33" s="4"/>
      <c r="F33" s="4"/>
    </row>
    <row r="34" spans="1:6" ht="18.75">
      <c r="A34" s="5"/>
      <c r="B34" s="4"/>
      <c r="C34" s="4"/>
      <c r="D34" s="4"/>
      <c r="E34" s="4"/>
      <c r="F34" s="4"/>
    </row>
    <row r="35" spans="1:6" ht="18.75">
      <c r="A35" s="5"/>
      <c r="B35" s="4"/>
      <c r="C35" s="4"/>
      <c r="D35" s="4"/>
      <c r="E35" s="4"/>
      <c r="F35" s="4"/>
    </row>
    <row r="36" spans="1:6" ht="18.75">
      <c r="A36" s="5"/>
      <c r="B36" s="4"/>
      <c r="C36" s="4"/>
      <c r="D36" s="4"/>
      <c r="E36" s="4"/>
      <c r="F36" s="4"/>
    </row>
    <row r="37" spans="1:6" ht="18.75">
      <c r="A37" s="5"/>
      <c r="B37" s="4"/>
      <c r="C37" s="4"/>
      <c r="D37" s="4"/>
      <c r="E37" s="4"/>
      <c r="F37" s="4"/>
    </row>
    <row r="38" spans="1:6" ht="18.75">
      <c r="A38" s="5"/>
      <c r="B38" s="4"/>
      <c r="C38" s="4"/>
      <c r="D38" s="4"/>
      <c r="E38" s="4"/>
      <c r="F38" s="4"/>
    </row>
    <row r="39" spans="1:6" ht="18.75">
      <c r="A39" s="5"/>
      <c r="B39" s="4"/>
      <c r="C39" s="4"/>
      <c r="D39" s="4"/>
      <c r="E39" s="4"/>
      <c r="F39" s="4"/>
    </row>
    <row r="40" spans="1:6" ht="18.75">
      <c r="A40" s="5"/>
      <c r="B40" s="4"/>
      <c r="C40" s="4"/>
      <c r="D40" s="4"/>
      <c r="E40" s="4"/>
      <c r="F40" s="4"/>
    </row>
    <row r="41" spans="1:6" ht="18.75">
      <c r="A41" s="5"/>
      <c r="B41" s="4"/>
      <c r="C41" s="4"/>
      <c r="D41" s="4"/>
      <c r="E41" s="4"/>
      <c r="F41" s="4"/>
    </row>
    <row r="42" spans="1:6" ht="18.75">
      <c r="A42" s="5"/>
      <c r="B42" s="4"/>
      <c r="C42" s="4"/>
      <c r="D42" s="4"/>
      <c r="E42" s="4"/>
      <c r="F42" s="4"/>
    </row>
    <row r="43" spans="1:6" ht="18.75">
      <c r="A43" s="5"/>
      <c r="B43" s="4"/>
      <c r="C43" s="4"/>
      <c r="D43" s="4"/>
      <c r="E43" s="4"/>
      <c r="F43" s="4"/>
    </row>
    <row r="44" spans="1:6" ht="18.75">
      <c r="A44" s="5"/>
      <c r="B44" s="4"/>
      <c r="C44" s="4"/>
      <c r="D44" s="4"/>
      <c r="E44" s="4"/>
      <c r="F44" s="4"/>
    </row>
    <row r="45" spans="1:6" ht="18.75">
      <c r="A45" s="5"/>
      <c r="B45" s="4"/>
      <c r="C45" s="4"/>
      <c r="D45" s="4"/>
      <c r="E45" s="4"/>
      <c r="F45" s="4"/>
    </row>
    <row r="46" spans="1:6" ht="18.75">
      <c r="A46" s="5"/>
      <c r="B46" s="4"/>
      <c r="C46" s="4"/>
      <c r="D46" s="4"/>
      <c r="E46" s="4"/>
      <c r="F46" s="4"/>
    </row>
    <row r="47" spans="1:6" ht="18.75">
      <c r="A47" s="6"/>
      <c r="B47" s="4"/>
      <c r="C47" s="4"/>
      <c r="D47" s="4"/>
      <c r="E47" s="4"/>
      <c r="F47" s="4"/>
    </row>
    <row r="48" spans="2:6" ht="15">
      <c r="B48" s="2"/>
      <c r="C48" s="2"/>
      <c r="D48" s="2"/>
      <c r="E48" s="2"/>
      <c r="F48" s="2"/>
    </row>
  </sheetData>
  <printOptions gridLines="1"/>
  <pageMargins left="0.7" right="0.7" top="0.75" bottom="0.75" header="0.3" footer="0.3"/>
  <pageSetup fitToHeight="1" fitToWidth="1" horizontalDpi="600" verticalDpi="600" orientation="landscape" scale="56" r:id="rId1"/>
  <headerFooter>
    <oddHeader>&amp;C&amp;"-,Bold"&amp;12County of Napa 
Public Works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Napa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Arias, Juan</dc:creator>
  <cp:keywords/>
  <dc:description/>
  <cp:lastModifiedBy>Galambos, Nathan</cp:lastModifiedBy>
  <cp:lastPrinted>2018-12-06T17:41:05Z</cp:lastPrinted>
  <dcterms:created xsi:type="dcterms:W3CDTF">2018-08-07T23:53:33Z</dcterms:created>
  <dcterms:modified xsi:type="dcterms:W3CDTF">2018-12-06T17:42:54Z</dcterms:modified>
  <cp:category/>
  <cp:version/>
  <cp:contentType/>
  <cp:contentStatus/>
</cp:coreProperties>
</file>